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khugashvili\Desktop\ლიმიტები 2020\4 აპრილი\"/>
    </mc:Choice>
  </mc:AlternateContent>
  <bookViews>
    <workbookView xWindow="0" yWindow="0" windowWidth="26715" windowHeight="11400" tabRatio="523"/>
  </bookViews>
  <sheets>
    <sheet name="1 სახელმწიფო ბიუჯეტი" sheetId="37" r:id="rId1"/>
    <sheet name="2 გლობალური ფონდი " sheetId="61" r:id="rId2"/>
    <sheet name="3 საგრანტო პროექტები " sheetId="62" r:id="rId3"/>
  </sheets>
  <definedNames>
    <definedName name="_xlnm._FilterDatabase" localSheetId="0" hidden="1">'1 სახელმწიფო ბიუჯეტი'!#REF!</definedName>
    <definedName name="_xlnm._FilterDatabase" localSheetId="1" hidden="1">'2 გლობალური ფონდი '!$B$5:$J$5</definedName>
    <definedName name="_xlnm._FilterDatabase" localSheetId="2" hidden="1">'3 საგრანტო პროექტები '!$A$3:$J$647</definedName>
    <definedName name="_xlnm.Print_Area" localSheetId="0">'1 სახელმწიფო ბიუჯეტი'!$B$131:$R$147,'1 სახელმწიფო ბიუჯეტი'!$B$113:$R$129,'1 სახელმწიფო ბიუჯეტი'!$B$95:$R$111,'1 სახელმწიფო ბიუჯეტი'!$B$77:$R$93,'1 სახელმწიფო ბიუჯეტი'!$B$59:$R$75,'1 სახელმწიფო ბიუჯეტი'!$B$41:$R$57,'1 სახელმწიფო ბიუჯეტი'!$B$23:$R$39,'1 სახელმწიფო ბიუჯეტი'!$B$5:$R$21,'1 სახელმწიფო ბიუჯეტი'!$B$2:$R$3</definedName>
    <definedName name="_xlnm.Print_Area" localSheetId="1">'2 გლობალური ფონდი '!$B$2:$J$2,'2 გლობალური ფონდი '!$B$4:$J$20,'2 გლობალური ფონდი '!$B$23:$J$39</definedName>
    <definedName name="_xlnm.Print_Area" localSheetId="2">'3 საგრანტო პროექტები '!$B$4:$J$20,'3 საგრანტო პროექტები '!$B$22:$J$38,'3 საგრანტო პროექტები '!$B$40:$J$56,'3 საგრანტო პროექტები '!$B$58:$J$74,'3 საგრანტო პროექტები '!$B$76:$J$92,'3 საგრანტო პროექტები '!$B$94:$J$110,'3 საგრანტო პროექტები '!$B$112:$J$128,'3 საგრანტო პროექტები '!$B$130:$J$146,'3 საგრანტო პროექტები '!$B$148:$J$164,'3 საგრანტო პროექტები '!$B$166:$J$182,'3 საგრანტო პროექტები '!$B$184:$J$200,'3 საგრანტო პროექტები '!$B$202:$J$218,'3 საგრანტო პროექტები '!$B$220:$J$236,'3 საგრანტო პროექტები '!$B$238:$J$254,'3 საგრანტო პროექტები '!$B$256:$J$272,'3 საგრანტო პროექტები '!$B$274:$J$290,'3 საგრანტო პროექტები '!$B$292:$J$308,'3 საგრანტო პროექტები '!$B$310:$J$326,'3 საგრანტო პროექტები '!$B$328:$J$344,'3 საგრანტო პროექტები '!$B$346:$J$362,'3 საგრანტო პროექტები '!$B$364:$J$380,'3 საგრანტო პროექტები '!$B$382:$J$398,'3 საგრანტო პროექტები '!$B$400:$J$416,'3 საგრანტო პროექტები '!$B$418:$J$434,'3 საგრანტო პროექტები '!$B$436:$J$452,'3 საგრანტო პროექტები '!$B$454:$J$470,'3 საგრანტო პროექტები '!$B$472:$J$488,'3 საგრანტო პროექტები '!$B$490:$J$506,'3 საგრანტო პროექტები '!$B$508:$J$524,'3 საგრანტო პროექტები '!$B$526:$J$542,'3 საგრანტო პროექტები '!$B$544:$J$560,'3 საგრანტო პროექტები '!$B$562:$J$578,'3 საგრანტო პროექტები '!$B$580:$J$596,'3 საგრანტო პროექტები '!$B$598:$J$614,'3 საგრანტო პროექტები '!$B$616:$J$632,'3 საგრანტო პროექტები '!$B$2:$J$2,'3 საგრანტო პროექტები '!$B$634:$J$650,'3 საგრანტო პროექტები '!$B$652:$J$668,'3 საგრანტო პროექტები '!$B$670:$J$686,'3 საგრანტო პროექტები '!$B$688:$J$704,'3 საგრანტო პროექტები '!$B$706:$J$722,'3 საგრანტო პროექტები '!$B$724:$J$760</definedName>
  </definedNames>
  <calcPr calcId="152511"/>
</workbook>
</file>

<file path=xl/calcChain.xml><?xml version="1.0" encoding="utf-8"?>
<calcChain xmlns="http://schemas.openxmlformats.org/spreadsheetml/2006/main">
  <c r="G760" i="62" l="1"/>
  <c r="F760" i="62"/>
  <c r="D760" i="62"/>
  <c r="J759" i="62"/>
  <c r="I759" i="62"/>
  <c r="H759" i="62"/>
  <c r="J758" i="62"/>
  <c r="I758" i="62"/>
  <c r="H758" i="62"/>
  <c r="J757" i="62"/>
  <c r="I757" i="62"/>
  <c r="H757" i="62"/>
  <c r="J756" i="62"/>
  <c r="I756" i="62"/>
  <c r="H756" i="62"/>
  <c r="J755" i="62"/>
  <c r="I755" i="62"/>
  <c r="H755" i="62"/>
  <c r="J754" i="62"/>
  <c r="I754" i="62"/>
  <c r="H754" i="62"/>
  <c r="J753" i="62"/>
  <c r="I753" i="62"/>
  <c r="H753" i="62"/>
  <c r="J752" i="62"/>
  <c r="I752" i="62"/>
  <c r="H752" i="62"/>
  <c r="J751" i="62"/>
  <c r="I751" i="62"/>
  <c r="H751" i="62"/>
  <c r="J750" i="62"/>
  <c r="I750" i="62"/>
  <c r="I760" i="62" s="1"/>
  <c r="H750" i="62"/>
  <c r="J749" i="62"/>
  <c r="I749" i="62"/>
  <c r="H749" i="62"/>
  <c r="J748" i="62"/>
  <c r="I748" i="62"/>
  <c r="H748" i="62"/>
  <c r="J760" i="62" l="1"/>
  <c r="F587" i="62"/>
  <c r="H728" i="62"/>
  <c r="I728" i="62"/>
  <c r="I740" i="62" s="1"/>
  <c r="J728" i="62"/>
  <c r="H729" i="62"/>
  <c r="I729" i="62"/>
  <c r="J729" i="62"/>
  <c r="H730" i="62"/>
  <c r="I730" i="62"/>
  <c r="J730" i="62"/>
  <c r="H731" i="62"/>
  <c r="I731" i="62"/>
  <c r="J731" i="62"/>
  <c r="H732" i="62"/>
  <c r="I732" i="62"/>
  <c r="J732" i="62"/>
  <c r="H733" i="62"/>
  <c r="I733" i="62"/>
  <c r="J733" i="62"/>
  <c r="H734" i="62"/>
  <c r="I734" i="62"/>
  <c r="J734" i="62"/>
  <c r="H735" i="62"/>
  <c r="I735" i="62"/>
  <c r="J735" i="62"/>
  <c r="H736" i="62"/>
  <c r="I736" i="62"/>
  <c r="J736" i="62"/>
  <c r="H737" i="62"/>
  <c r="I737" i="62"/>
  <c r="J737" i="62"/>
  <c r="H738" i="62"/>
  <c r="I738" i="62"/>
  <c r="J738" i="62"/>
  <c r="H739" i="62"/>
  <c r="I739" i="62"/>
  <c r="J739" i="62"/>
  <c r="D740" i="62"/>
  <c r="F740" i="62"/>
  <c r="G740" i="62"/>
  <c r="J740" i="62" l="1"/>
  <c r="G722" i="62"/>
  <c r="F722" i="62"/>
  <c r="D722" i="62"/>
  <c r="J721" i="62"/>
  <c r="I721" i="62"/>
  <c r="H721" i="62"/>
  <c r="J720" i="62"/>
  <c r="I720" i="62"/>
  <c r="H720" i="62"/>
  <c r="J719" i="62"/>
  <c r="I719" i="62"/>
  <c r="H719" i="62"/>
  <c r="J718" i="62"/>
  <c r="I718" i="62"/>
  <c r="H718" i="62"/>
  <c r="J717" i="62"/>
  <c r="I717" i="62"/>
  <c r="H717" i="62"/>
  <c r="J716" i="62"/>
  <c r="I716" i="62"/>
  <c r="H716" i="62"/>
  <c r="J715" i="62"/>
  <c r="I715" i="62"/>
  <c r="H715" i="62"/>
  <c r="J714" i="62"/>
  <c r="I714" i="62"/>
  <c r="H714" i="62"/>
  <c r="J713" i="62"/>
  <c r="I713" i="62"/>
  <c r="H713" i="62"/>
  <c r="J712" i="62"/>
  <c r="I712" i="62"/>
  <c r="H712" i="62"/>
  <c r="J711" i="62"/>
  <c r="I711" i="62"/>
  <c r="H711" i="62"/>
  <c r="J710" i="62"/>
  <c r="I710" i="62"/>
  <c r="H710" i="62"/>
  <c r="G704" i="62"/>
  <c r="F704" i="62"/>
  <c r="D704" i="62"/>
  <c r="J703" i="62"/>
  <c r="I703" i="62"/>
  <c r="H703" i="62"/>
  <c r="J702" i="62"/>
  <c r="I702" i="62"/>
  <c r="H702" i="62"/>
  <c r="J701" i="62"/>
  <c r="I701" i="62"/>
  <c r="H701" i="62"/>
  <c r="J700" i="62"/>
  <c r="I700" i="62"/>
  <c r="H700" i="62"/>
  <c r="J699" i="62"/>
  <c r="I699" i="62"/>
  <c r="H699" i="62"/>
  <c r="J698" i="62"/>
  <c r="I698" i="62"/>
  <c r="H698" i="62"/>
  <c r="J697" i="62"/>
  <c r="I697" i="62"/>
  <c r="H697" i="62"/>
  <c r="J696" i="62"/>
  <c r="I696" i="62"/>
  <c r="H696" i="62"/>
  <c r="J695" i="62"/>
  <c r="I695" i="62"/>
  <c r="H695" i="62"/>
  <c r="J694" i="62"/>
  <c r="I694" i="62"/>
  <c r="H694" i="62"/>
  <c r="J693" i="62"/>
  <c r="I693" i="62"/>
  <c r="H693" i="62"/>
  <c r="J692" i="62"/>
  <c r="I692" i="62"/>
  <c r="H692" i="62"/>
  <c r="G686" i="62"/>
  <c r="F686" i="62"/>
  <c r="D686" i="62"/>
  <c r="J685" i="62"/>
  <c r="I685" i="62"/>
  <c r="H685" i="62"/>
  <c r="J684" i="62"/>
  <c r="I684" i="62"/>
  <c r="H684" i="62"/>
  <c r="J683" i="62"/>
  <c r="I683" i="62"/>
  <c r="H683" i="62"/>
  <c r="J682" i="62"/>
  <c r="I682" i="62"/>
  <c r="H682" i="62"/>
  <c r="J681" i="62"/>
  <c r="I681" i="62"/>
  <c r="H681" i="62"/>
  <c r="J680" i="62"/>
  <c r="I680" i="62"/>
  <c r="H680" i="62"/>
  <c r="J679" i="62"/>
  <c r="I679" i="62"/>
  <c r="H679" i="62"/>
  <c r="J678" i="62"/>
  <c r="I678" i="62"/>
  <c r="H678" i="62"/>
  <c r="J677" i="62"/>
  <c r="I677" i="62"/>
  <c r="H677" i="62"/>
  <c r="J676" i="62"/>
  <c r="I676" i="62"/>
  <c r="H676" i="62"/>
  <c r="J675" i="62"/>
  <c r="I675" i="62"/>
  <c r="H675" i="62"/>
  <c r="J674" i="62"/>
  <c r="I674" i="62"/>
  <c r="H674" i="62"/>
  <c r="G668" i="62"/>
  <c r="F668" i="62"/>
  <c r="D668" i="62"/>
  <c r="J667" i="62"/>
  <c r="I667" i="62"/>
  <c r="H667" i="62"/>
  <c r="J666" i="62"/>
  <c r="I666" i="62"/>
  <c r="H666" i="62"/>
  <c r="J665" i="62"/>
  <c r="I665" i="62"/>
  <c r="H665" i="62"/>
  <c r="J664" i="62"/>
  <c r="I664" i="62"/>
  <c r="H664" i="62"/>
  <c r="J663" i="62"/>
  <c r="I663" i="62"/>
  <c r="H663" i="62"/>
  <c r="J662" i="62"/>
  <c r="I662" i="62"/>
  <c r="H662" i="62"/>
  <c r="J661" i="62"/>
  <c r="I661" i="62"/>
  <c r="H661" i="62"/>
  <c r="J660" i="62"/>
  <c r="I660" i="62"/>
  <c r="H660" i="62"/>
  <c r="J659" i="62"/>
  <c r="I659" i="62"/>
  <c r="H659" i="62"/>
  <c r="J658" i="62"/>
  <c r="I658" i="62"/>
  <c r="H658" i="62"/>
  <c r="J657" i="62"/>
  <c r="I657" i="62"/>
  <c r="H657" i="62"/>
  <c r="J656" i="62"/>
  <c r="I656" i="62"/>
  <c r="H656" i="62"/>
  <c r="F622" i="62"/>
  <c r="F568" i="62"/>
  <c r="D388" i="62"/>
  <c r="F388" i="62"/>
  <c r="F370" i="62"/>
  <c r="D370" i="62"/>
  <c r="F352" i="62"/>
  <c r="D352" i="62"/>
  <c r="F496" i="62"/>
  <c r="F406" i="62"/>
  <c r="F586" i="62"/>
  <c r="I668" i="62" l="1"/>
  <c r="J668" i="62"/>
  <c r="I686" i="62"/>
  <c r="J686" i="62"/>
  <c r="I704" i="62"/>
  <c r="J704" i="62"/>
  <c r="I722" i="62"/>
  <c r="J722" i="62"/>
  <c r="G650" i="62"/>
  <c r="D650" i="62"/>
  <c r="J649" i="62"/>
  <c r="I649" i="62"/>
  <c r="H649" i="62"/>
  <c r="J648" i="62"/>
  <c r="I648" i="62"/>
  <c r="H648" i="62"/>
  <c r="J647" i="62"/>
  <c r="I647" i="62"/>
  <c r="H647" i="62"/>
  <c r="J646" i="62"/>
  <c r="I646" i="62"/>
  <c r="H646" i="62"/>
  <c r="J645" i="62"/>
  <c r="I645" i="62"/>
  <c r="H645" i="62"/>
  <c r="J644" i="62"/>
  <c r="I644" i="62"/>
  <c r="H644" i="62"/>
  <c r="J643" i="62"/>
  <c r="I643" i="62"/>
  <c r="H643" i="62"/>
  <c r="J642" i="62"/>
  <c r="I642" i="62"/>
  <c r="H642" i="62"/>
  <c r="J641" i="62"/>
  <c r="I641" i="62"/>
  <c r="H641" i="62"/>
  <c r="J640" i="62"/>
  <c r="I640" i="62"/>
  <c r="H640" i="62"/>
  <c r="J639" i="62"/>
  <c r="I639" i="62"/>
  <c r="H639" i="62"/>
  <c r="F650" i="62"/>
  <c r="J638" i="62"/>
  <c r="I638" i="62"/>
  <c r="H638" i="62"/>
  <c r="I650" i="62" l="1"/>
  <c r="J650" i="62"/>
  <c r="F621" i="62"/>
  <c r="F585" i="62"/>
  <c r="F567" i="62"/>
  <c r="D495" i="62"/>
  <c r="F495" i="62"/>
  <c r="F369" i="62"/>
  <c r="F225" i="62"/>
  <c r="F351" i="62" l="1"/>
  <c r="D351" i="62"/>
  <c r="D153" i="62"/>
  <c r="D279" i="62" l="1"/>
  <c r="F279" i="62"/>
  <c r="G632" i="62" l="1"/>
  <c r="F632" i="62"/>
  <c r="D632" i="62"/>
  <c r="J631" i="62"/>
  <c r="I631" i="62"/>
  <c r="H631" i="62"/>
  <c r="J630" i="62"/>
  <c r="I630" i="62"/>
  <c r="H630" i="62"/>
  <c r="J629" i="62"/>
  <c r="I629" i="62"/>
  <c r="H629" i="62"/>
  <c r="J628" i="62"/>
  <c r="I628" i="62"/>
  <c r="H628" i="62"/>
  <c r="J627" i="62"/>
  <c r="I627" i="62"/>
  <c r="H627" i="62"/>
  <c r="J626" i="62"/>
  <c r="I626" i="62"/>
  <c r="H626" i="62"/>
  <c r="J625" i="62"/>
  <c r="I625" i="62"/>
  <c r="H625" i="62"/>
  <c r="J624" i="62"/>
  <c r="I624" i="62"/>
  <c r="H624" i="62"/>
  <c r="J623" i="62"/>
  <c r="I623" i="62"/>
  <c r="H623" i="62"/>
  <c r="J622" i="62"/>
  <c r="I622" i="62"/>
  <c r="H622" i="62"/>
  <c r="J621" i="62"/>
  <c r="I621" i="62"/>
  <c r="H621" i="62"/>
  <c r="J620" i="62"/>
  <c r="I620" i="62"/>
  <c r="H620" i="62"/>
  <c r="G614" i="62"/>
  <c r="D614" i="62"/>
  <c r="J613" i="62"/>
  <c r="I613" i="62"/>
  <c r="H613" i="62"/>
  <c r="J612" i="62"/>
  <c r="I612" i="62"/>
  <c r="H612" i="62"/>
  <c r="J611" i="62"/>
  <c r="I611" i="62"/>
  <c r="H611" i="62"/>
  <c r="J610" i="62"/>
  <c r="I610" i="62"/>
  <c r="H610" i="62"/>
  <c r="J609" i="62"/>
  <c r="I609" i="62"/>
  <c r="H609" i="62"/>
  <c r="J608" i="62"/>
  <c r="I608" i="62"/>
  <c r="H608" i="62"/>
  <c r="J607" i="62"/>
  <c r="I607" i="62"/>
  <c r="H607" i="62"/>
  <c r="J606" i="62"/>
  <c r="I606" i="62"/>
  <c r="H606" i="62"/>
  <c r="J605" i="62"/>
  <c r="I605" i="62"/>
  <c r="H605" i="62"/>
  <c r="J604" i="62"/>
  <c r="I604" i="62"/>
  <c r="H604" i="62"/>
  <c r="J603" i="62"/>
  <c r="I603" i="62"/>
  <c r="H603" i="62"/>
  <c r="J602" i="62"/>
  <c r="I602" i="62"/>
  <c r="H602" i="62"/>
  <c r="F614" i="62"/>
  <c r="F584" i="62"/>
  <c r="F596" i="62" s="1"/>
  <c r="G596" i="62"/>
  <c r="D596" i="62"/>
  <c r="J595" i="62"/>
  <c r="I595" i="62"/>
  <c r="H595" i="62"/>
  <c r="J594" i="62"/>
  <c r="I594" i="62"/>
  <c r="H594" i="62"/>
  <c r="J593" i="62"/>
  <c r="I593" i="62"/>
  <c r="H593" i="62"/>
  <c r="J592" i="62"/>
  <c r="I592" i="62"/>
  <c r="H592" i="62"/>
  <c r="J591" i="62"/>
  <c r="I591" i="62"/>
  <c r="H591" i="62"/>
  <c r="J590" i="62"/>
  <c r="I590" i="62"/>
  <c r="H590" i="62"/>
  <c r="J589" i="62"/>
  <c r="I589" i="62"/>
  <c r="H589" i="62"/>
  <c r="J588" i="62"/>
  <c r="I588" i="62"/>
  <c r="H588" i="62"/>
  <c r="J587" i="62"/>
  <c r="I587" i="62"/>
  <c r="H587" i="62"/>
  <c r="J586" i="62"/>
  <c r="I586" i="62"/>
  <c r="H586" i="62"/>
  <c r="J585" i="62"/>
  <c r="I585" i="62"/>
  <c r="H585" i="62"/>
  <c r="J584" i="62"/>
  <c r="H584" i="62"/>
  <c r="F566" i="62"/>
  <c r="F578" i="62" s="1"/>
  <c r="G578" i="62"/>
  <c r="D578" i="62"/>
  <c r="J577" i="62"/>
  <c r="I577" i="62"/>
  <c r="H577" i="62"/>
  <c r="J576" i="62"/>
  <c r="I576" i="62"/>
  <c r="H576" i="62"/>
  <c r="J575" i="62"/>
  <c r="I575" i="62"/>
  <c r="H575" i="62"/>
  <c r="J574" i="62"/>
  <c r="I574" i="62"/>
  <c r="H574" i="62"/>
  <c r="J573" i="62"/>
  <c r="I573" i="62"/>
  <c r="H573" i="62"/>
  <c r="J572" i="62"/>
  <c r="I572" i="62"/>
  <c r="H572" i="62"/>
  <c r="J571" i="62"/>
  <c r="I571" i="62"/>
  <c r="H571" i="62"/>
  <c r="J570" i="62"/>
  <c r="I570" i="62"/>
  <c r="H570" i="62"/>
  <c r="J569" i="62"/>
  <c r="I569" i="62"/>
  <c r="H569" i="62"/>
  <c r="J568" i="62"/>
  <c r="I568" i="62"/>
  <c r="H568" i="62"/>
  <c r="J567" i="62"/>
  <c r="I567" i="62"/>
  <c r="H567" i="62"/>
  <c r="J566" i="62"/>
  <c r="H566" i="62"/>
  <c r="G560" i="62"/>
  <c r="F560" i="62"/>
  <c r="D560" i="62"/>
  <c r="J559" i="62"/>
  <c r="I559" i="62"/>
  <c r="H559" i="62"/>
  <c r="J558" i="62"/>
  <c r="I558" i="62"/>
  <c r="H558" i="62"/>
  <c r="J557" i="62"/>
  <c r="I557" i="62"/>
  <c r="H557" i="62"/>
  <c r="J556" i="62"/>
  <c r="I556" i="62"/>
  <c r="H556" i="62"/>
  <c r="J555" i="62"/>
  <c r="I555" i="62"/>
  <c r="H555" i="62"/>
  <c r="J554" i="62"/>
  <c r="I554" i="62"/>
  <c r="H554" i="62"/>
  <c r="J553" i="62"/>
  <c r="I553" i="62"/>
  <c r="H553" i="62"/>
  <c r="J552" i="62"/>
  <c r="I552" i="62"/>
  <c r="H552" i="62"/>
  <c r="J551" i="62"/>
  <c r="I551" i="62"/>
  <c r="H551" i="62"/>
  <c r="J550" i="62"/>
  <c r="I550" i="62"/>
  <c r="H550" i="62"/>
  <c r="J549" i="62"/>
  <c r="I549" i="62"/>
  <c r="H549" i="62"/>
  <c r="J548" i="62"/>
  <c r="I548" i="62"/>
  <c r="H548" i="62"/>
  <c r="G542" i="62"/>
  <c r="F542" i="62"/>
  <c r="D542" i="62"/>
  <c r="J541" i="62"/>
  <c r="I541" i="62"/>
  <c r="H541" i="62"/>
  <c r="J540" i="62"/>
  <c r="I540" i="62"/>
  <c r="H540" i="62"/>
  <c r="J539" i="62"/>
  <c r="I539" i="62"/>
  <c r="H539" i="62"/>
  <c r="J538" i="62"/>
  <c r="I538" i="62"/>
  <c r="H538" i="62"/>
  <c r="J537" i="62"/>
  <c r="I537" i="62"/>
  <c r="H537" i="62"/>
  <c r="J536" i="62"/>
  <c r="I536" i="62"/>
  <c r="H536" i="62"/>
  <c r="J535" i="62"/>
  <c r="I535" i="62"/>
  <c r="H535" i="62"/>
  <c r="J534" i="62"/>
  <c r="I534" i="62"/>
  <c r="H534" i="62"/>
  <c r="J533" i="62"/>
  <c r="I533" i="62"/>
  <c r="H533" i="62"/>
  <c r="J532" i="62"/>
  <c r="I532" i="62"/>
  <c r="H532" i="62"/>
  <c r="J531" i="62"/>
  <c r="I531" i="62"/>
  <c r="H531" i="62"/>
  <c r="J530" i="62"/>
  <c r="I530" i="62"/>
  <c r="H530" i="62"/>
  <c r="D404" i="62"/>
  <c r="G524" i="62"/>
  <c r="F524" i="62"/>
  <c r="D524" i="62"/>
  <c r="J523" i="62"/>
  <c r="I523" i="62"/>
  <c r="H523" i="62"/>
  <c r="J522" i="62"/>
  <c r="I522" i="62"/>
  <c r="H522" i="62"/>
  <c r="J521" i="62"/>
  <c r="I521" i="62"/>
  <c r="H521" i="62"/>
  <c r="J520" i="62"/>
  <c r="I520" i="62"/>
  <c r="H520" i="62"/>
  <c r="J519" i="62"/>
  <c r="I519" i="62"/>
  <c r="H519" i="62"/>
  <c r="J518" i="62"/>
  <c r="I518" i="62"/>
  <c r="H518" i="62"/>
  <c r="J517" i="62"/>
  <c r="I517" i="62"/>
  <c r="H517" i="62"/>
  <c r="J516" i="62"/>
  <c r="I516" i="62"/>
  <c r="H516" i="62"/>
  <c r="J515" i="62"/>
  <c r="I515" i="62"/>
  <c r="H515" i="62"/>
  <c r="J514" i="62"/>
  <c r="I514" i="62"/>
  <c r="H514" i="62"/>
  <c r="J513" i="62"/>
  <c r="I513" i="62"/>
  <c r="H513" i="62"/>
  <c r="J512" i="62"/>
  <c r="I512" i="62"/>
  <c r="H512" i="62"/>
  <c r="G506" i="62"/>
  <c r="F506" i="62"/>
  <c r="D506" i="62"/>
  <c r="J505" i="62"/>
  <c r="I505" i="62"/>
  <c r="H505" i="62"/>
  <c r="J504" i="62"/>
  <c r="I504" i="62"/>
  <c r="H504" i="62"/>
  <c r="J503" i="62"/>
  <c r="I503" i="62"/>
  <c r="H503" i="62"/>
  <c r="J502" i="62"/>
  <c r="I502" i="62"/>
  <c r="H502" i="62"/>
  <c r="J501" i="62"/>
  <c r="I501" i="62"/>
  <c r="H501" i="62"/>
  <c r="J500" i="62"/>
  <c r="I500" i="62"/>
  <c r="H500" i="62"/>
  <c r="J499" i="62"/>
  <c r="I499" i="62"/>
  <c r="H499" i="62"/>
  <c r="J498" i="62"/>
  <c r="I498" i="62"/>
  <c r="H498" i="62"/>
  <c r="J497" i="62"/>
  <c r="I497" i="62"/>
  <c r="H497" i="62"/>
  <c r="J496" i="62"/>
  <c r="I496" i="62"/>
  <c r="H496" i="62"/>
  <c r="J495" i="62"/>
  <c r="I495" i="62"/>
  <c r="H495" i="62"/>
  <c r="J494" i="62"/>
  <c r="I494" i="62"/>
  <c r="H494" i="62"/>
  <c r="G488" i="62"/>
  <c r="F488" i="62"/>
  <c r="D488" i="62"/>
  <c r="J487" i="62"/>
  <c r="I487" i="62"/>
  <c r="H487" i="62"/>
  <c r="J486" i="62"/>
  <c r="I486" i="62"/>
  <c r="H486" i="62"/>
  <c r="J485" i="62"/>
  <c r="I485" i="62"/>
  <c r="H485" i="62"/>
  <c r="J484" i="62"/>
  <c r="I484" i="62"/>
  <c r="H484" i="62"/>
  <c r="J483" i="62"/>
  <c r="I483" i="62"/>
  <c r="H483" i="62"/>
  <c r="J482" i="62"/>
  <c r="I482" i="62"/>
  <c r="H482" i="62"/>
  <c r="J481" i="62"/>
  <c r="I481" i="62"/>
  <c r="H481" i="62"/>
  <c r="J480" i="62"/>
  <c r="I480" i="62"/>
  <c r="H480" i="62"/>
  <c r="J479" i="62"/>
  <c r="I479" i="62"/>
  <c r="H479" i="62"/>
  <c r="J478" i="62"/>
  <c r="I478" i="62"/>
  <c r="H478" i="62"/>
  <c r="J477" i="62"/>
  <c r="I477" i="62"/>
  <c r="H477" i="62"/>
  <c r="J476" i="62"/>
  <c r="I476" i="62"/>
  <c r="H476" i="62"/>
  <c r="G470" i="62"/>
  <c r="F470" i="62"/>
  <c r="D470" i="62"/>
  <c r="J469" i="62"/>
  <c r="I469" i="62"/>
  <c r="H469" i="62"/>
  <c r="J468" i="62"/>
  <c r="I468" i="62"/>
  <c r="H468" i="62"/>
  <c r="J467" i="62"/>
  <c r="I467" i="62"/>
  <c r="H467" i="62"/>
  <c r="J466" i="62"/>
  <c r="I466" i="62"/>
  <c r="H466" i="62"/>
  <c r="J465" i="62"/>
  <c r="I465" i="62"/>
  <c r="H465" i="62"/>
  <c r="J464" i="62"/>
  <c r="I464" i="62"/>
  <c r="H464" i="62"/>
  <c r="J463" i="62"/>
  <c r="I463" i="62"/>
  <c r="H463" i="62"/>
  <c r="J462" i="62"/>
  <c r="I462" i="62"/>
  <c r="H462" i="62"/>
  <c r="J461" i="62"/>
  <c r="I461" i="62"/>
  <c r="H461" i="62"/>
  <c r="J460" i="62"/>
  <c r="I460" i="62"/>
  <c r="H460" i="62"/>
  <c r="J459" i="62"/>
  <c r="I459" i="62"/>
  <c r="H459" i="62"/>
  <c r="J458" i="62"/>
  <c r="I458" i="62"/>
  <c r="H458" i="62"/>
  <c r="F368" i="62"/>
  <c r="G452" i="62"/>
  <c r="F452" i="62"/>
  <c r="D452" i="62"/>
  <c r="J451" i="62"/>
  <c r="I451" i="62"/>
  <c r="H451" i="62"/>
  <c r="J450" i="62"/>
  <c r="I450" i="62"/>
  <c r="H450" i="62"/>
  <c r="J449" i="62"/>
  <c r="I449" i="62"/>
  <c r="H449" i="62"/>
  <c r="J448" i="62"/>
  <c r="I448" i="62"/>
  <c r="H448" i="62"/>
  <c r="J447" i="62"/>
  <c r="I447" i="62"/>
  <c r="H447" i="62"/>
  <c r="J446" i="62"/>
  <c r="I446" i="62"/>
  <c r="H446" i="62"/>
  <c r="J445" i="62"/>
  <c r="I445" i="62"/>
  <c r="H445" i="62"/>
  <c r="J444" i="62"/>
  <c r="I444" i="62"/>
  <c r="H444" i="62"/>
  <c r="J443" i="62"/>
  <c r="I443" i="62"/>
  <c r="H443" i="62"/>
  <c r="J442" i="62"/>
  <c r="I442" i="62"/>
  <c r="H442" i="62"/>
  <c r="J441" i="62"/>
  <c r="I441" i="62"/>
  <c r="H441" i="62"/>
  <c r="J440" i="62"/>
  <c r="I440" i="62"/>
  <c r="H440" i="62"/>
  <c r="G434" i="62"/>
  <c r="F434" i="62"/>
  <c r="D434" i="62"/>
  <c r="J433" i="62"/>
  <c r="I433" i="62"/>
  <c r="H433" i="62"/>
  <c r="J432" i="62"/>
  <c r="I432" i="62"/>
  <c r="H432" i="62"/>
  <c r="J431" i="62"/>
  <c r="I431" i="62"/>
  <c r="H431" i="62"/>
  <c r="J430" i="62"/>
  <c r="I430" i="62"/>
  <c r="H430" i="62"/>
  <c r="J429" i="62"/>
  <c r="I429" i="62"/>
  <c r="H429" i="62"/>
  <c r="J428" i="62"/>
  <c r="I428" i="62"/>
  <c r="H428" i="62"/>
  <c r="J427" i="62"/>
  <c r="I427" i="62"/>
  <c r="H427" i="62"/>
  <c r="J426" i="62"/>
  <c r="I426" i="62"/>
  <c r="H426" i="62"/>
  <c r="J425" i="62"/>
  <c r="I425" i="62"/>
  <c r="H425" i="62"/>
  <c r="J424" i="62"/>
  <c r="I424" i="62"/>
  <c r="H424" i="62"/>
  <c r="J423" i="62"/>
  <c r="I423" i="62"/>
  <c r="H423" i="62"/>
  <c r="J422" i="62"/>
  <c r="I422" i="62"/>
  <c r="H422" i="62"/>
  <c r="I584" i="62" l="1"/>
  <c r="I632" i="62"/>
  <c r="J434" i="62"/>
  <c r="J632" i="62"/>
  <c r="I614" i="62"/>
  <c r="J614" i="62"/>
  <c r="I566" i="62"/>
  <c r="I578" i="62" s="1"/>
  <c r="I542" i="62"/>
  <c r="J560" i="62"/>
  <c r="J578" i="62"/>
  <c r="J488" i="62"/>
  <c r="J524" i="62"/>
  <c r="I560" i="62"/>
  <c r="J452" i="62"/>
  <c r="I452" i="62"/>
  <c r="I434" i="62"/>
  <c r="I596" i="62"/>
  <c r="J596" i="62"/>
  <c r="J542" i="62"/>
  <c r="I524" i="62"/>
  <c r="I506" i="62"/>
  <c r="J506" i="62"/>
  <c r="I488" i="62"/>
  <c r="J470" i="62"/>
  <c r="I470" i="62"/>
  <c r="N147" i="37"/>
  <c r="M147" i="37"/>
  <c r="L147" i="37"/>
  <c r="K147" i="37"/>
  <c r="J147" i="37"/>
  <c r="H147" i="37"/>
  <c r="G147" i="37"/>
  <c r="F147" i="37"/>
  <c r="E147" i="37"/>
  <c r="D147" i="37"/>
  <c r="R146" i="37"/>
  <c r="Q146" i="37"/>
  <c r="P146" i="37"/>
  <c r="O146" i="37"/>
  <c r="R145" i="37"/>
  <c r="Q145" i="37"/>
  <c r="P145" i="37"/>
  <c r="O145" i="37"/>
  <c r="R144" i="37"/>
  <c r="Q144" i="37"/>
  <c r="P144" i="37"/>
  <c r="O144" i="37"/>
  <c r="R143" i="37"/>
  <c r="Q143" i="37"/>
  <c r="P143" i="37"/>
  <c r="O143" i="37"/>
  <c r="R142" i="37"/>
  <c r="Q142" i="37"/>
  <c r="P142" i="37"/>
  <c r="O142" i="37"/>
  <c r="R141" i="37"/>
  <c r="Q141" i="37"/>
  <c r="P141" i="37"/>
  <c r="O141" i="37"/>
  <c r="R140" i="37"/>
  <c r="Q140" i="37"/>
  <c r="P140" i="37"/>
  <c r="O140" i="37"/>
  <c r="R139" i="37"/>
  <c r="Q139" i="37"/>
  <c r="P139" i="37"/>
  <c r="O139" i="37"/>
  <c r="R138" i="37"/>
  <c r="Q138" i="37"/>
  <c r="P138" i="37"/>
  <c r="O138" i="37"/>
  <c r="R137" i="37"/>
  <c r="Q137" i="37"/>
  <c r="P137" i="37"/>
  <c r="O137" i="37"/>
  <c r="R136" i="37"/>
  <c r="Q136" i="37"/>
  <c r="P136" i="37"/>
  <c r="O136" i="37"/>
  <c r="R135" i="37"/>
  <c r="Q135" i="37"/>
  <c r="P135" i="37"/>
  <c r="O135" i="37"/>
  <c r="G416" i="62"/>
  <c r="F416" i="62"/>
  <c r="D416" i="62"/>
  <c r="J415" i="62"/>
  <c r="I415" i="62"/>
  <c r="H415" i="62"/>
  <c r="J414" i="62"/>
  <c r="I414" i="62"/>
  <c r="H414" i="62"/>
  <c r="J413" i="62"/>
  <c r="I413" i="62"/>
  <c r="H413" i="62"/>
  <c r="J412" i="62"/>
  <c r="I412" i="62"/>
  <c r="H412" i="62"/>
  <c r="J411" i="62"/>
  <c r="I411" i="62"/>
  <c r="H411" i="62"/>
  <c r="J410" i="62"/>
  <c r="I410" i="62"/>
  <c r="H410" i="62"/>
  <c r="J409" i="62"/>
  <c r="I409" i="62"/>
  <c r="H409" i="62"/>
  <c r="J408" i="62"/>
  <c r="I408" i="62"/>
  <c r="H408" i="62"/>
  <c r="J407" i="62"/>
  <c r="I407" i="62"/>
  <c r="H407" i="62"/>
  <c r="J406" i="62"/>
  <c r="I406" i="62"/>
  <c r="H406" i="62"/>
  <c r="J405" i="62"/>
  <c r="I405" i="62"/>
  <c r="H405" i="62"/>
  <c r="J404" i="62"/>
  <c r="I404" i="62"/>
  <c r="H404" i="62"/>
  <c r="H21" i="37"/>
  <c r="G398" i="62"/>
  <c r="F398" i="62"/>
  <c r="D398" i="62"/>
  <c r="J397" i="62"/>
  <c r="I397" i="62"/>
  <c r="H397" i="62"/>
  <c r="J396" i="62"/>
  <c r="I396" i="62"/>
  <c r="H396" i="62"/>
  <c r="J395" i="62"/>
  <c r="I395" i="62"/>
  <c r="H395" i="62"/>
  <c r="J394" i="62"/>
  <c r="I394" i="62"/>
  <c r="H394" i="62"/>
  <c r="J393" i="62"/>
  <c r="I393" i="62"/>
  <c r="H393" i="62"/>
  <c r="J392" i="62"/>
  <c r="I392" i="62"/>
  <c r="H392" i="62"/>
  <c r="J391" i="62"/>
  <c r="I391" i="62"/>
  <c r="H391" i="62"/>
  <c r="J390" i="62"/>
  <c r="I390" i="62"/>
  <c r="H390" i="62"/>
  <c r="J389" i="62"/>
  <c r="I389" i="62"/>
  <c r="H389" i="62"/>
  <c r="J388" i="62"/>
  <c r="I388" i="62"/>
  <c r="H388" i="62"/>
  <c r="J387" i="62"/>
  <c r="I387" i="62"/>
  <c r="H387" i="62"/>
  <c r="J386" i="62"/>
  <c r="I386" i="62"/>
  <c r="H386" i="62"/>
  <c r="G380" i="62"/>
  <c r="F380" i="62"/>
  <c r="D380" i="62"/>
  <c r="J379" i="62"/>
  <c r="I379" i="62"/>
  <c r="H379" i="62"/>
  <c r="J378" i="62"/>
  <c r="I378" i="62"/>
  <c r="H378" i="62"/>
  <c r="J377" i="62"/>
  <c r="I377" i="62"/>
  <c r="H377" i="62"/>
  <c r="J376" i="62"/>
  <c r="I376" i="62"/>
  <c r="H376" i="62"/>
  <c r="J375" i="62"/>
  <c r="I375" i="62"/>
  <c r="H375" i="62"/>
  <c r="J374" i="62"/>
  <c r="I374" i="62"/>
  <c r="H374" i="62"/>
  <c r="J373" i="62"/>
  <c r="I373" i="62"/>
  <c r="H373" i="62"/>
  <c r="J372" i="62"/>
  <c r="I372" i="62"/>
  <c r="H372" i="62"/>
  <c r="J371" i="62"/>
  <c r="I371" i="62"/>
  <c r="H371" i="62"/>
  <c r="J370" i="62"/>
  <c r="I370" i="62"/>
  <c r="H370" i="62"/>
  <c r="J369" i="62"/>
  <c r="I369" i="62"/>
  <c r="H369" i="62"/>
  <c r="J368" i="62"/>
  <c r="I368" i="62"/>
  <c r="H368" i="62"/>
  <c r="G362" i="62"/>
  <c r="D362" i="62"/>
  <c r="J361" i="62"/>
  <c r="I361" i="62"/>
  <c r="H361" i="62"/>
  <c r="J360" i="62"/>
  <c r="I360" i="62"/>
  <c r="H360" i="62"/>
  <c r="F362" i="62"/>
  <c r="J359" i="62"/>
  <c r="I359" i="62"/>
  <c r="H359" i="62"/>
  <c r="J358" i="62"/>
  <c r="I358" i="62"/>
  <c r="H358" i="62"/>
  <c r="J357" i="62"/>
  <c r="I357" i="62"/>
  <c r="H357" i="62"/>
  <c r="J356" i="62"/>
  <c r="I356" i="62"/>
  <c r="H356" i="62"/>
  <c r="J355" i="62"/>
  <c r="I355" i="62"/>
  <c r="H355" i="62"/>
  <c r="J354" i="62"/>
  <c r="I354" i="62"/>
  <c r="H354" i="62"/>
  <c r="J353" i="62"/>
  <c r="I353" i="62"/>
  <c r="H353" i="62"/>
  <c r="J352" i="62"/>
  <c r="I352" i="62"/>
  <c r="H352" i="62"/>
  <c r="J351" i="62"/>
  <c r="I351" i="62"/>
  <c r="H351" i="62"/>
  <c r="J350" i="62"/>
  <c r="I350" i="62"/>
  <c r="H350" i="62"/>
  <c r="G344" i="62"/>
  <c r="F344" i="62"/>
  <c r="D344" i="62"/>
  <c r="J343" i="62"/>
  <c r="I343" i="62"/>
  <c r="H343" i="62"/>
  <c r="J342" i="62"/>
  <c r="I342" i="62"/>
  <c r="H342" i="62"/>
  <c r="J341" i="62"/>
  <c r="I341" i="62"/>
  <c r="H341" i="62"/>
  <c r="J340" i="62"/>
  <c r="I340" i="62"/>
  <c r="H340" i="62"/>
  <c r="J339" i="62"/>
  <c r="I339" i="62"/>
  <c r="H339" i="62"/>
  <c r="J338" i="62"/>
  <c r="I338" i="62"/>
  <c r="H338" i="62"/>
  <c r="J337" i="62"/>
  <c r="I337" i="62"/>
  <c r="H337" i="62"/>
  <c r="J336" i="62"/>
  <c r="I336" i="62"/>
  <c r="H336" i="62"/>
  <c r="J335" i="62"/>
  <c r="I335" i="62"/>
  <c r="H335" i="62"/>
  <c r="J334" i="62"/>
  <c r="I334" i="62"/>
  <c r="H334" i="62"/>
  <c r="J333" i="62"/>
  <c r="I333" i="62"/>
  <c r="H333" i="62"/>
  <c r="J332" i="62"/>
  <c r="I332" i="62"/>
  <c r="H332" i="62"/>
  <c r="F44" i="62"/>
  <c r="F56" i="62" s="1"/>
  <c r="G326" i="62"/>
  <c r="F326" i="62"/>
  <c r="D326" i="62"/>
  <c r="J325" i="62"/>
  <c r="I325" i="62"/>
  <c r="H325" i="62"/>
  <c r="J324" i="62"/>
  <c r="I324" i="62"/>
  <c r="H324" i="62"/>
  <c r="J323" i="62"/>
  <c r="I323" i="62"/>
  <c r="H323" i="62"/>
  <c r="J322" i="62"/>
  <c r="I322" i="62"/>
  <c r="H322" i="62"/>
  <c r="J321" i="62"/>
  <c r="I321" i="62"/>
  <c r="H321" i="62"/>
  <c r="J320" i="62"/>
  <c r="I320" i="62"/>
  <c r="H320" i="62"/>
  <c r="J319" i="62"/>
  <c r="I319" i="62"/>
  <c r="H319" i="62"/>
  <c r="J318" i="62"/>
  <c r="I318" i="62"/>
  <c r="H318" i="62"/>
  <c r="J317" i="62"/>
  <c r="I317" i="62"/>
  <c r="H317" i="62"/>
  <c r="J316" i="62"/>
  <c r="I316" i="62"/>
  <c r="H316" i="62"/>
  <c r="J315" i="62"/>
  <c r="I315" i="62"/>
  <c r="H315" i="62"/>
  <c r="J314" i="62"/>
  <c r="I314" i="62"/>
  <c r="H314" i="62"/>
  <c r="H140" i="62"/>
  <c r="I140" i="62"/>
  <c r="G308" i="62"/>
  <c r="F308" i="62"/>
  <c r="J307" i="62"/>
  <c r="I307" i="62"/>
  <c r="H307" i="62"/>
  <c r="J306" i="62"/>
  <c r="I306" i="62"/>
  <c r="H306" i="62"/>
  <c r="J305" i="62"/>
  <c r="I305" i="62"/>
  <c r="H305" i="62"/>
  <c r="J304" i="62"/>
  <c r="I304" i="62"/>
  <c r="H304" i="62"/>
  <c r="J303" i="62"/>
  <c r="I303" i="62"/>
  <c r="H303" i="62"/>
  <c r="J302" i="62"/>
  <c r="I302" i="62"/>
  <c r="H302" i="62"/>
  <c r="J301" i="62"/>
  <c r="I301" i="62"/>
  <c r="H301" i="62"/>
  <c r="J300" i="62"/>
  <c r="I300" i="62"/>
  <c r="H300" i="62"/>
  <c r="I299" i="62"/>
  <c r="H299" i="62"/>
  <c r="D308" i="62"/>
  <c r="J298" i="62"/>
  <c r="I298" i="62"/>
  <c r="H298" i="62"/>
  <c r="J297" i="62"/>
  <c r="I297" i="62"/>
  <c r="H297" i="62"/>
  <c r="J296" i="62"/>
  <c r="I296" i="62"/>
  <c r="H296" i="62"/>
  <c r="J299" i="62"/>
  <c r="J263" i="62"/>
  <c r="J262" i="62"/>
  <c r="G290" i="62"/>
  <c r="F290" i="62"/>
  <c r="D290" i="62"/>
  <c r="J289" i="62"/>
  <c r="I289" i="62"/>
  <c r="H289" i="62"/>
  <c r="J288" i="62"/>
  <c r="I288" i="62"/>
  <c r="H288" i="62"/>
  <c r="J287" i="62"/>
  <c r="I287" i="62"/>
  <c r="H287" i="62"/>
  <c r="J286" i="62"/>
  <c r="I286" i="62"/>
  <c r="H286" i="62"/>
  <c r="J285" i="62"/>
  <c r="I285" i="62"/>
  <c r="H285" i="62"/>
  <c r="J284" i="62"/>
  <c r="I284" i="62"/>
  <c r="H284" i="62"/>
  <c r="J283" i="62"/>
  <c r="I283" i="62"/>
  <c r="H283" i="62"/>
  <c r="J282" i="62"/>
  <c r="I282" i="62"/>
  <c r="H282" i="62"/>
  <c r="J281" i="62"/>
  <c r="I281" i="62"/>
  <c r="H281" i="62"/>
  <c r="J280" i="62"/>
  <c r="I280" i="62"/>
  <c r="H280" i="62"/>
  <c r="J279" i="62"/>
  <c r="I279" i="62"/>
  <c r="H279" i="62"/>
  <c r="J278" i="62"/>
  <c r="I278" i="62"/>
  <c r="H278" i="62"/>
  <c r="G272" i="62"/>
  <c r="F272" i="62"/>
  <c r="J271" i="62"/>
  <c r="I271" i="62"/>
  <c r="H271" i="62"/>
  <c r="J270" i="62"/>
  <c r="I270" i="62"/>
  <c r="H270" i="62"/>
  <c r="J269" i="62"/>
  <c r="I269" i="62"/>
  <c r="H269" i="62"/>
  <c r="J268" i="62"/>
  <c r="I268" i="62"/>
  <c r="H268" i="62"/>
  <c r="J267" i="62"/>
  <c r="I267" i="62"/>
  <c r="H267" i="62"/>
  <c r="J266" i="62"/>
  <c r="I266" i="62"/>
  <c r="H266" i="62"/>
  <c r="J265" i="62"/>
  <c r="I265" i="62"/>
  <c r="H265" i="62"/>
  <c r="J264" i="62"/>
  <c r="I264" i="62"/>
  <c r="H264" i="62"/>
  <c r="I263" i="62"/>
  <c r="H263" i="62"/>
  <c r="I262" i="62"/>
  <c r="H262" i="62"/>
  <c r="J261" i="62"/>
  <c r="I261" i="62"/>
  <c r="H261" i="62"/>
  <c r="J260" i="62"/>
  <c r="I260" i="62"/>
  <c r="H260" i="62"/>
  <c r="D272" i="62"/>
  <c r="Q9" i="37"/>
  <c r="Q21" i="37" s="1"/>
  <c r="G254" i="62"/>
  <c r="F254" i="62"/>
  <c r="D254" i="62"/>
  <c r="J253" i="62"/>
  <c r="I253" i="62"/>
  <c r="H253" i="62"/>
  <c r="J252" i="62"/>
  <c r="I252" i="62"/>
  <c r="H252" i="62"/>
  <c r="J251" i="62"/>
  <c r="I251" i="62"/>
  <c r="H251" i="62"/>
  <c r="J250" i="62"/>
  <c r="I250" i="62"/>
  <c r="H250" i="62"/>
  <c r="J249" i="62"/>
  <c r="I249" i="62"/>
  <c r="H249" i="62"/>
  <c r="J248" i="62"/>
  <c r="I248" i="62"/>
  <c r="H248" i="62"/>
  <c r="J247" i="62"/>
  <c r="I247" i="62"/>
  <c r="H247" i="62"/>
  <c r="J246" i="62"/>
  <c r="I246" i="62"/>
  <c r="H246" i="62"/>
  <c r="J245" i="62"/>
  <c r="I245" i="62"/>
  <c r="H245" i="62"/>
  <c r="J244" i="62"/>
  <c r="I244" i="62"/>
  <c r="H244" i="62"/>
  <c r="J243" i="62"/>
  <c r="I243" i="62"/>
  <c r="H243" i="62"/>
  <c r="J242" i="62"/>
  <c r="I242" i="62"/>
  <c r="H242" i="62"/>
  <c r="G236" i="62"/>
  <c r="F236" i="62"/>
  <c r="D236" i="62"/>
  <c r="J235" i="62"/>
  <c r="I235" i="62"/>
  <c r="H235" i="62"/>
  <c r="J234" i="62"/>
  <c r="I234" i="62"/>
  <c r="H234" i="62"/>
  <c r="J233" i="62"/>
  <c r="I233" i="62"/>
  <c r="H233" i="62"/>
  <c r="J232" i="62"/>
  <c r="I232" i="62"/>
  <c r="H232" i="62"/>
  <c r="J231" i="62"/>
  <c r="I231" i="62"/>
  <c r="H231" i="62"/>
  <c r="J230" i="62"/>
  <c r="I230" i="62"/>
  <c r="H230" i="62"/>
  <c r="J229" i="62"/>
  <c r="I229" i="62"/>
  <c r="H229" i="62"/>
  <c r="J228" i="62"/>
  <c r="I228" i="62"/>
  <c r="H228" i="62"/>
  <c r="J227" i="62"/>
  <c r="I227" i="62"/>
  <c r="H227" i="62"/>
  <c r="J226" i="62"/>
  <c r="I226" i="62"/>
  <c r="H226" i="62"/>
  <c r="J225" i="62"/>
  <c r="I225" i="62"/>
  <c r="H225" i="62"/>
  <c r="J224" i="62"/>
  <c r="I224" i="62"/>
  <c r="H224" i="62"/>
  <c r="D218" i="62"/>
  <c r="G218" i="62"/>
  <c r="F218" i="62"/>
  <c r="J217" i="62"/>
  <c r="I217" i="62"/>
  <c r="H217" i="62"/>
  <c r="J216" i="62"/>
  <c r="I216" i="62"/>
  <c r="H216" i="62"/>
  <c r="J215" i="62"/>
  <c r="I215" i="62"/>
  <c r="H215" i="62"/>
  <c r="J214" i="62"/>
  <c r="I214" i="62"/>
  <c r="H214" i="62"/>
  <c r="J213" i="62"/>
  <c r="I213" i="62"/>
  <c r="H213" i="62"/>
  <c r="J212" i="62"/>
  <c r="I212" i="62"/>
  <c r="H212" i="62"/>
  <c r="J211" i="62"/>
  <c r="I211" i="62"/>
  <c r="H211" i="62"/>
  <c r="J210" i="62"/>
  <c r="I210" i="62"/>
  <c r="H210" i="62"/>
  <c r="J209" i="62"/>
  <c r="I209" i="62"/>
  <c r="H209" i="62"/>
  <c r="J208" i="62"/>
  <c r="I208" i="62"/>
  <c r="H208" i="62"/>
  <c r="J207" i="62"/>
  <c r="I207" i="62"/>
  <c r="H207" i="62"/>
  <c r="I206" i="62"/>
  <c r="H206" i="62"/>
  <c r="G200" i="62"/>
  <c r="F200" i="62"/>
  <c r="D200" i="62"/>
  <c r="J199" i="62"/>
  <c r="I199" i="62"/>
  <c r="H199" i="62"/>
  <c r="J198" i="62"/>
  <c r="I198" i="62"/>
  <c r="H198" i="62"/>
  <c r="J197" i="62"/>
  <c r="I197" i="62"/>
  <c r="H197" i="62"/>
  <c r="J196" i="62"/>
  <c r="I196" i="62"/>
  <c r="H196" i="62"/>
  <c r="J195" i="62"/>
  <c r="I195" i="62"/>
  <c r="H195" i="62"/>
  <c r="J194" i="62"/>
  <c r="I194" i="62"/>
  <c r="H194" i="62"/>
  <c r="J193" i="62"/>
  <c r="I193" i="62"/>
  <c r="H193" i="62"/>
  <c r="J192" i="62"/>
  <c r="I192" i="62"/>
  <c r="H192" i="62"/>
  <c r="J191" i="62"/>
  <c r="I191" i="62"/>
  <c r="H191" i="62"/>
  <c r="J190" i="62"/>
  <c r="I190" i="62"/>
  <c r="H190" i="62"/>
  <c r="J189" i="62"/>
  <c r="I189" i="62"/>
  <c r="H189" i="62"/>
  <c r="J188" i="62"/>
  <c r="I188" i="62"/>
  <c r="H188" i="62"/>
  <c r="G182" i="62"/>
  <c r="F182" i="62"/>
  <c r="D182" i="62"/>
  <c r="J181" i="62"/>
  <c r="I181" i="62"/>
  <c r="H181" i="62"/>
  <c r="J180" i="62"/>
  <c r="I180" i="62"/>
  <c r="H180" i="62"/>
  <c r="J179" i="62"/>
  <c r="I179" i="62"/>
  <c r="H179" i="62"/>
  <c r="J178" i="62"/>
  <c r="I178" i="62"/>
  <c r="H178" i="62"/>
  <c r="J177" i="62"/>
  <c r="I177" i="62"/>
  <c r="H177" i="62"/>
  <c r="J176" i="62"/>
  <c r="I176" i="62"/>
  <c r="H176" i="62"/>
  <c r="J175" i="62"/>
  <c r="I175" i="62"/>
  <c r="H175" i="62"/>
  <c r="J174" i="62"/>
  <c r="I174" i="62"/>
  <c r="H174" i="62"/>
  <c r="J173" i="62"/>
  <c r="I173" i="62"/>
  <c r="H173" i="62"/>
  <c r="J172" i="62"/>
  <c r="I172" i="62"/>
  <c r="H172" i="62"/>
  <c r="J171" i="62"/>
  <c r="I171" i="62"/>
  <c r="H171" i="62"/>
  <c r="J170" i="62"/>
  <c r="I170" i="62"/>
  <c r="H170" i="62"/>
  <c r="G164" i="62"/>
  <c r="F164" i="62"/>
  <c r="D164" i="62"/>
  <c r="J163" i="62"/>
  <c r="I163" i="62"/>
  <c r="H163" i="62"/>
  <c r="J162" i="62"/>
  <c r="I162" i="62"/>
  <c r="H162" i="62"/>
  <c r="J161" i="62"/>
  <c r="I161" i="62"/>
  <c r="H161" i="62"/>
  <c r="J160" i="62"/>
  <c r="I160" i="62"/>
  <c r="H160" i="62"/>
  <c r="J159" i="62"/>
  <c r="I159" i="62"/>
  <c r="H159" i="62"/>
  <c r="J158" i="62"/>
  <c r="I158" i="62"/>
  <c r="H158" i="62"/>
  <c r="J157" i="62"/>
  <c r="I157" i="62"/>
  <c r="H157" i="62"/>
  <c r="J156" i="62"/>
  <c r="I156" i="62"/>
  <c r="H156" i="62"/>
  <c r="J155" i="62"/>
  <c r="I155" i="62"/>
  <c r="H155" i="62"/>
  <c r="J154" i="62"/>
  <c r="I154" i="62"/>
  <c r="H154" i="62"/>
  <c r="J153" i="62"/>
  <c r="I153" i="62"/>
  <c r="H153" i="62"/>
  <c r="J152" i="62"/>
  <c r="I152" i="62"/>
  <c r="H152" i="62"/>
  <c r="G146" i="62"/>
  <c r="F146" i="62"/>
  <c r="D146" i="62"/>
  <c r="J145" i="62"/>
  <c r="I145" i="62"/>
  <c r="H145" i="62"/>
  <c r="J144" i="62"/>
  <c r="I144" i="62"/>
  <c r="H144" i="62"/>
  <c r="J143" i="62"/>
  <c r="I143" i="62"/>
  <c r="H143" i="62"/>
  <c r="J142" i="62"/>
  <c r="I142" i="62"/>
  <c r="H142" i="62"/>
  <c r="J141" i="62"/>
  <c r="I141" i="62"/>
  <c r="H141" i="62"/>
  <c r="J140" i="62"/>
  <c r="J139" i="62"/>
  <c r="I139" i="62"/>
  <c r="H139" i="62"/>
  <c r="J138" i="62"/>
  <c r="I138" i="62"/>
  <c r="H138" i="62"/>
  <c r="J137" i="62"/>
  <c r="I137" i="62"/>
  <c r="H137" i="62"/>
  <c r="J136" i="62"/>
  <c r="I136" i="62"/>
  <c r="H136" i="62"/>
  <c r="J135" i="62"/>
  <c r="I135" i="62"/>
  <c r="H135" i="62"/>
  <c r="J134" i="62"/>
  <c r="I134" i="62"/>
  <c r="H134" i="62"/>
  <c r="G128" i="62"/>
  <c r="F128" i="62"/>
  <c r="D128" i="62"/>
  <c r="J127" i="62"/>
  <c r="I127" i="62"/>
  <c r="H127" i="62"/>
  <c r="J126" i="62"/>
  <c r="I126" i="62"/>
  <c r="H126" i="62"/>
  <c r="J125" i="62"/>
  <c r="I125" i="62"/>
  <c r="H125" i="62"/>
  <c r="J124" i="62"/>
  <c r="I124" i="62"/>
  <c r="H124" i="62"/>
  <c r="J123" i="62"/>
  <c r="I123" i="62"/>
  <c r="H123" i="62"/>
  <c r="J122" i="62"/>
  <c r="I122" i="62"/>
  <c r="H122" i="62"/>
  <c r="J121" i="62"/>
  <c r="I121" i="62"/>
  <c r="H121" i="62"/>
  <c r="J120" i="62"/>
  <c r="I120" i="62"/>
  <c r="H120" i="62"/>
  <c r="J119" i="62"/>
  <c r="I119" i="62"/>
  <c r="H119" i="62"/>
  <c r="J118" i="62"/>
  <c r="I118" i="62"/>
  <c r="H118" i="62"/>
  <c r="J117" i="62"/>
  <c r="I117" i="62"/>
  <c r="H117" i="62"/>
  <c r="J116" i="62"/>
  <c r="I116" i="62"/>
  <c r="H116" i="62"/>
  <c r="G110" i="62"/>
  <c r="F110" i="62"/>
  <c r="D110" i="62"/>
  <c r="J109" i="62"/>
  <c r="I109" i="62"/>
  <c r="H109" i="62"/>
  <c r="J108" i="62"/>
  <c r="I108" i="62"/>
  <c r="H108" i="62"/>
  <c r="J107" i="62"/>
  <c r="I107" i="62"/>
  <c r="H107" i="62"/>
  <c r="J106" i="62"/>
  <c r="I106" i="62"/>
  <c r="H106" i="62"/>
  <c r="J105" i="62"/>
  <c r="I105" i="62"/>
  <c r="H105" i="62"/>
  <c r="J104" i="62"/>
  <c r="I104" i="62"/>
  <c r="H104" i="62"/>
  <c r="J103" i="62"/>
  <c r="I103" i="62"/>
  <c r="H103" i="62"/>
  <c r="J102" i="62"/>
  <c r="I102" i="62"/>
  <c r="H102" i="62"/>
  <c r="J101" i="62"/>
  <c r="I101" i="62"/>
  <c r="H101" i="62"/>
  <c r="J100" i="62"/>
  <c r="I100" i="62"/>
  <c r="H100" i="62"/>
  <c r="J99" i="62"/>
  <c r="I99" i="62"/>
  <c r="H99" i="62"/>
  <c r="J98" i="62"/>
  <c r="I98" i="62"/>
  <c r="H98" i="62"/>
  <c r="G92" i="62"/>
  <c r="F92" i="62"/>
  <c r="D92" i="62"/>
  <c r="J91" i="62"/>
  <c r="I91" i="62"/>
  <c r="H91" i="62"/>
  <c r="J90" i="62"/>
  <c r="I90" i="62"/>
  <c r="H90" i="62"/>
  <c r="J89" i="62"/>
  <c r="I89" i="62"/>
  <c r="H89" i="62"/>
  <c r="J88" i="62"/>
  <c r="I88" i="62"/>
  <c r="H88" i="62"/>
  <c r="J87" i="62"/>
  <c r="I87" i="62"/>
  <c r="H87" i="62"/>
  <c r="J86" i="62"/>
  <c r="I86" i="62"/>
  <c r="H86" i="62"/>
  <c r="J85" i="62"/>
  <c r="I85" i="62"/>
  <c r="H85" i="62"/>
  <c r="J84" i="62"/>
  <c r="I84" i="62"/>
  <c r="H84" i="62"/>
  <c r="J83" i="62"/>
  <c r="I83" i="62"/>
  <c r="H83" i="62"/>
  <c r="J82" i="62"/>
  <c r="I82" i="62"/>
  <c r="H82" i="62"/>
  <c r="J81" i="62"/>
  <c r="I81" i="62"/>
  <c r="H81" i="62"/>
  <c r="J80" i="62"/>
  <c r="I80" i="62"/>
  <c r="H80" i="62"/>
  <c r="G74" i="62"/>
  <c r="F74" i="62"/>
  <c r="D74" i="62"/>
  <c r="J73" i="62"/>
  <c r="I73" i="62"/>
  <c r="H73" i="62"/>
  <c r="J72" i="62"/>
  <c r="I72" i="62"/>
  <c r="H72" i="62"/>
  <c r="J71" i="62"/>
  <c r="I71" i="62"/>
  <c r="H71" i="62"/>
  <c r="J70" i="62"/>
  <c r="I70" i="62"/>
  <c r="H70" i="62"/>
  <c r="J69" i="62"/>
  <c r="I69" i="62"/>
  <c r="H69" i="62"/>
  <c r="J68" i="62"/>
  <c r="I68" i="62"/>
  <c r="H68" i="62"/>
  <c r="J67" i="62"/>
  <c r="I67" i="62"/>
  <c r="H67" i="62"/>
  <c r="J66" i="62"/>
  <c r="I66" i="62"/>
  <c r="H66" i="62"/>
  <c r="J65" i="62"/>
  <c r="I65" i="62"/>
  <c r="H65" i="62"/>
  <c r="J64" i="62"/>
  <c r="I64" i="62"/>
  <c r="H64" i="62"/>
  <c r="J63" i="62"/>
  <c r="I63" i="62"/>
  <c r="H63" i="62"/>
  <c r="J62" i="62"/>
  <c r="I62" i="62"/>
  <c r="H62" i="62"/>
  <c r="G56" i="62"/>
  <c r="D56" i="62"/>
  <c r="J55" i="62"/>
  <c r="I55" i="62"/>
  <c r="H55" i="62"/>
  <c r="J54" i="62"/>
  <c r="I54" i="62"/>
  <c r="H54" i="62"/>
  <c r="J53" i="62"/>
  <c r="I53" i="62"/>
  <c r="H53" i="62"/>
  <c r="J52" i="62"/>
  <c r="I52" i="62"/>
  <c r="H52" i="62"/>
  <c r="J51" i="62"/>
  <c r="I51" i="62"/>
  <c r="H51" i="62"/>
  <c r="J50" i="62"/>
  <c r="I50" i="62"/>
  <c r="H50" i="62"/>
  <c r="J49" i="62"/>
  <c r="I49" i="62"/>
  <c r="H49" i="62"/>
  <c r="J48" i="62"/>
  <c r="I48" i="62"/>
  <c r="H48" i="62"/>
  <c r="J47" i="62"/>
  <c r="I47" i="62"/>
  <c r="H47" i="62"/>
  <c r="J46" i="62"/>
  <c r="I46" i="62"/>
  <c r="H46" i="62"/>
  <c r="J45" i="62"/>
  <c r="I45" i="62"/>
  <c r="H45" i="62"/>
  <c r="J44" i="62"/>
  <c r="H44" i="62"/>
  <c r="G38" i="62"/>
  <c r="F38" i="62"/>
  <c r="D38" i="62"/>
  <c r="J37" i="62"/>
  <c r="I37" i="62"/>
  <c r="H37" i="62"/>
  <c r="J36" i="62"/>
  <c r="I36" i="62"/>
  <c r="H36" i="62"/>
  <c r="J35" i="62"/>
  <c r="I35" i="62"/>
  <c r="H35" i="62"/>
  <c r="J34" i="62"/>
  <c r="I34" i="62"/>
  <c r="H34" i="62"/>
  <c r="J33" i="62"/>
  <c r="I33" i="62"/>
  <c r="H33" i="62"/>
  <c r="J32" i="62"/>
  <c r="I32" i="62"/>
  <c r="H32" i="62"/>
  <c r="J31" i="62"/>
  <c r="I31" i="62"/>
  <c r="H31" i="62"/>
  <c r="J30" i="62"/>
  <c r="I30" i="62"/>
  <c r="H30" i="62"/>
  <c r="J29" i="62"/>
  <c r="I29" i="62"/>
  <c r="H29" i="62"/>
  <c r="J28" i="62"/>
  <c r="I28" i="62"/>
  <c r="H28" i="62"/>
  <c r="J27" i="62"/>
  <c r="I27" i="62"/>
  <c r="H27" i="62"/>
  <c r="J26" i="62"/>
  <c r="I26" i="62"/>
  <c r="H26" i="62"/>
  <c r="N129" i="37"/>
  <c r="M129" i="37"/>
  <c r="L129" i="37"/>
  <c r="K129" i="37"/>
  <c r="J129" i="37"/>
  <c r="H129" i="37"/>
  <c r="G129" i="37"/>
  <c r="F129" i="37"/>
  <c r="E129" i="37"/>
  <c r="D129" i="37"/>
  <c r="R128" i="37"/>
  <c r="Q128" i="37"/>
  <c r="P128" i="37"/>
  <c r="O128" i="37"/>
  <c r="R127" i="37"/>
  <c r="Q127" i="37"/>
  <c r="P127" i="37"/>
  <c r="O127" i="37"/>
  <c r="R126" i="37"/>
  <c r="Q126" i="37"/>
  <c r="P126" i="37"/>
  <c r="O126" i="37"/>
  <c r="R125" i="37"/>
  <c r="Q125" i="37"/>
  <c r="P125" i="37"/>
  <c r="O125" i="37"/>
  <c r="R124" i="37"/>
  <c r="Q124" i="37"/>
  <c r="P124" i="37"/>
  <c r="O124" i="37"/>
  <c r="R123" i="37"/>
  <c r="Q123" i="37"/>
  <c r="P123" i="37"/>
  <c r="O123" i="37"/>
  <c r="R122" i="37"/>
  <c r="Q122" i="37"/>
  <c r="P122" i="37"/>
  <c r="O122" i="37"/>
  <c r="R121" i="37"/>
  <c r="Q121" i="37"/>
  <c r="P121" i="37"/>
  <c r="O121" i="37"/>
  <c r="R120" i="37"/>
  <c r="Q120" i="37"/>
  <c r="P120" i="37"/>
  <c r="O120" i="37"/>
  <c r="R119" i="37"/>
  <c r="Q119" i="37"/>
  <c r="P119" i="37"/>
  <c r="O119" i="37"/>
  <c r="R118" i="37"/>
  <c r="Q118" i="37"/>
  <c r="P118" i="37"/>
  <c r="O118" i="37"/>
  <c r="R117" i="37"/>
  <c r="Q117" i="37"/>
  <c r="Q129" i="37" s="1"/>
  <c r="P117" i="37"/>
  <c r="O117" i="37"/>
  <c r="N111" i="37"/>
  <c r="M111" i="37"/>
  <c r="L111" i="37"/>
  <c r="K111" i="37"/>
  <c r="J111" i="37"/>
  <c r="H111" i="37"/>
  <c r="G111" i="37"/>
  <c r="F111" i="37"/>
  <c r="E111" i="37"/>
  <c r="D111" i="37"/>
  <c r="R110" i="37"/>
  <c r="Q110" i="37"/>
  <c r="P110" i="37"/>
  <c r="O110" i="37"/>
  <c r="R109" i="37"/>
  <c r="Q109" i="37"/>
  <c r="P109" i="37"/>
  <c r="O109" i="37"/>
  <c r="R108" i="37"/>
  <c r="Q108" i="37"/>
  <c r="P108" i="37"/>
  <c r="O108" i="37"/>
  <c r="R107" i="37"/>
  <c r="Q107" i="37"/>
  <c r="P107" i="37"/>
  <c r="O107" i="37"/>
  <c r="R106" i="37"/>
  <c r="Q106" i="37"/>
  <c r="P106" i="37"/>
  <c r="O106" i="37"/>
  <c r="R105" i="37"/>
  <c r="Q105" i="37"/>
  <c r="P105" i="37"/>
  <c r="O105" i="37"/>
  <c r="R104" i="37"/>
  <c r="Q104" i="37"/>
  <c r="P104" i="37"/>
  <c r="O104" i="37"/>
  <c r="R103" i="37"/>
  <c r="Q103" i="37"/>
  <c r="P103" i="37"/>
  <c r="O103" i="37"/>
  <c r="R102" i="37"/>
  <c r="Q102" i="37"/>
  <c r="P102" i="37"/>
  <c r="O102" i="37"/>
  <c r="R101" i="37"/>
  <c r="Q101" i="37"/>
  <c r="P101" i="37"/>
  <c r="O101" i="37"/>
  <c r="R100" i="37"/>
  <c r="Q100" i="37"/>
  <c r="P100" i="37"/>
  <c r="O100" i="37"/>
  <c r="R99" i="37"/>
  <c r="Q99" i="37"/>
  <c r="Q111" i="37" s="1"/>
  <c r="P99" i="37"/>
  <c r="O99" i="37"/>
  <c r="J206" i="62"/>
  <c r="G20" i="62"/>
  <c r="F20" i="62"/>
  <c r="D20" i="62"/>
  <c r="J19" i="62"/>
  <c r="I19" i="62"/>
  <c r="H19" i="62"/>
  <c r="J18" i="62"/>
  <c r="I18" i="62"/>
  <c r="H18" i="62"/>
  <c r="J17" i="62"/>
  <c r="I17" i="62"/>
  <c r="H17" i="62"/>
  <c r="J16" i="62"/>
  <c r="I16" i="62"/>
  <c r="H16" i="62"/>
  <c r="J15" i="62"/>
  <c r="I15" i="62"/>
  <c r="H15" i="62"/>
  <c r="J14" i="62"/>
  <c r="I14" i="62"/>
  <c r="H14" i="62"/>
  <c r="J13" i="62"/>
  <c r="I13" i="62"/>
  <c r="H13" i="62"/>
  <c r="J12" i="62"/>
  <c r="I12" i="62"/>
  <c r="H12" i="62"/>
  <c r="J11" i="62"/>
  <c r="I11" i="62"/>
  <c r="H11" i="62"/>
  <c r="J10" i="62"/>
  <c r="I10" i="62"/>
  <c r="H10" i="62"/>
  <c r="J9" i="62"/>
  <c r="I9" i="62"/>
  <c r="H9" i="62"/>
  <c r="J8" i="62"/>
  <c r="I8" i="62"/>
  <c r="H8" i="62"/>
  <c r="J31" i="61"/>
  <c r="I31" i="61"/>
  <c r="H31" i="61"/>
  <c r="J12" i="61"/>
  <c r="I12" i="61"/>
  <c r="H12" i="61"/>
  <c r="R92" i="37"/>
  <c r="Q92" i="37"/>
  <c r="P92" i="37"/>
  <c r="O92" i="37"/>
  <c r="R91" i="37"/>
  <c r="Q91" i="37"/>
  <c r="P91" i="37"/>
  <c r="O91" i="37"/>
  <c r="R90" i="37"/>
  <c r="Q90" i="37"/>
  <c r="P90" i="37"/>
  <c r="O90" i="37"/>
  <c r="R89" i="37"/>
  <c r="Q89" i="37"/>
  <c r="P89" i="37"/>
  <c r="O89" i="37"/>
  <c r="R88" i="37"/>
  <c r="Q88" i="37"/>
  <c r="P88" i="37"/>
  <c r="O88" i="37"/>
  <c r="R87" i="37"/>
  <c r="Q87" i="37"/>
  <c r="P87" i="37"/>
  <c r="O87" i="37"/>
  <c r="R86" i="37"/>
  <c r="Q86" i="37"/>
  <c r="P86" i="37"/>
  <c r="O86" i="37"/>
  <c r="R85" i="37"/>
  <c r="Q85" i="37"/>
  <c r="P85" i="37"/>
  <c r="O85" i="37"/>
  <c r="R84" i="37"/>
  <c r="Q84" i="37"/>
  <c r="P84" i="37"/>
  <c r="O84" i="37"/>
  <c r="R83" i="37"/>
  <c r="Q83" i="37"/>
  <c r="P83" i="37"/>
  <c r="O83" i="37"/>
  <c r="R82" i="37"/>
  <c r="Q82" i="37"/>
  <c r="P82" i="37"/>
  <c r="O82" i="37"/>
  <c r="R81" i="37"/>
  <c r="Q81" i="37"/>
  <c r="P81" i="37"/>
  <c r="O81" i="37"/>
  <c r="R74" i="37"/>
  <c r="Q74" i="37"/>
  <c r="P74" i="37"/>
  <c r="O74" i="37"/>
  <c r="R73" i="37"/>
  <c r="Q73" i="37"/>
  <c r="P73" i="37"/>
  <c r="O73" i="37"/>
  <c r="R72" i="37"/>
  <c r="Q72" i="37"/>
  <c r="P72" i="37"/>
  <c r="O72" i="37"/>
  <c r="R71" i="37"/>
  <c r="Q71" i="37"/>
  <c r="P71" i="37"/>
  <c r="O71" i="37"/>
  <c r="R70" i="37"/>
  <c r="Q70" i="37"/>
  <c r="P70" i="37"/>
  <c r="O70" i="37"/>
  <c r="R69" i="37"/>
  <c r="Q69" i="37"/>
  <c r="P69" i="37"/>
  <c r="O69" i="37"/>
  <c r="R68" i="37"/>
  <c r="Q68" i="37"/>
  <c r="P68" i="37"/>
  <c r="O68" i="37"/>
  <c r="R67" i="37"/>
  <c r="Q67" i="37"/>
  <c r="P67" i="37"/>
  <c r="O67" i="37"/>
  <c r="R66" i="37"/>
  <c r="Q66" i="37"/>
  <c r="P66" i="37"/>
  <c r="O66" i="37"/>
  <c r="R65" i="37"/>
  <c r="Q65" i="37"/>
  <c r="P65" i="37"/>
  <c r="O65" i="37"/>
  <c r="R64" i="37"/>
  <c r="Q64" i="37"/>
  <c r="P64" i="37"/>
  <c r="O64" i="37"/>
  <c r="R63" i="37"/>
  <c r="R75" i="37" s="1"/>
  <c r="Q63" i="37"/>
  <c r="P63" i="37"/>
  <c r="O63" i="37"/>
  <c r="R56" i="37"/>
  <c r="Q56" i="37"/>
  <c r="P56" i="37"/>
  <c r="O56" i="37"/>
  <c r="R55" i="37"/>
  <c r="Q55" i="37"/>
  <c r="P55" i="37"/>
  <c r="O55" i="37"/>
  <c r="R54" i="37"/>
  <c r="Q54" i="37"/>
  <c r="P54" i="37"/>
  <c r="O54" i="37"/>
  <c r="R53" i="37"/>
  <c r="Q53" i="37"/>
  <c r="P53" i="37"/>
  <c r="O53" i="37"/>
  <c r="R52" i="37"/>
  <c r="Q52" i="37"/>
  <c r="P52" i="37"/>
  <c r="O52" i="37"/>
  <c r="R51" i="37"/>
  <c r="Q51" i="37"/>
  <c r="P51" i="37"/>
  <c r="O51" i="37"/>
  <c r="R50" i="37"/>
  <c r="Q50" i="37"/>
  <c r="P50" i="37"/>
  <c r="O50" i="37"/>
  <c r="R49" i="37"/>
  <c r="Q49" i="37"/>
  <c r="P49" i="37"/>
  <c r="O49" i="37"/>
  <c r="R48" i="37"/>
  <c r="Q48" i="37"/>
  <c r="P48" i="37"/>
  <c r="O48" i="37"/>
  <c r="R47" i="37"/>
  <c r="Q47" i="37"/>
  <c r="P47" i="37"/>
  <c r="O47" i="37"/>
  <c r="R46" i="37"/>
  <c r="Q46" i="37"/>
  <c r="Q57" i="37" s="1"/>
  <c r="P46" i="37"/>
  <c r="O46" i="37"/>
  <c r="R45" i="37"/>
  <c r="R57" i="37" s="1"/>
  <c r="Q45" i="37"/>
  <c r="P45" i="37"/>
  <c r="O45" i="37"/>
  <c r="R38" i="37"/>
  <c r="Q38" i="37"/>
  <c r="P38" i="37"/>
  <c r="O38" i="37"/>
  <c r="R37" i="37"/>
  <c r="Q37" i="37"/>
  <c r="P37" i="37"/>
  <c r="O37" i="37"/>
  <c r="R36" i="37"/>
  <c r="Q36" i="37"/>
  <c r="P36" i="37"/>
  <c r="O36" i="37"/>
  <c r="R35" i="37"/>
  <c r="Q35" i="37"/>
  <c r="P35" i="37"/>
  <c r="O35" i="37"/>
  <c r="R34" i="37"/>
  <c r="Q34" i="37"/>
  <c r="P34" i="37"/>
  <c r="O34" i="37"/>
  <c r="R33" i="37"/>
  <c r="Q33" i="37"/>
  <c r="P33" i="37"/>
  <c r="O33" i="37"/>
  <c r="R32" i="37"/>
  <c r="Q32" i="37"/>
  <c r="P32" i="37"/>
  <c r="O32" i="37"/>
  <c r="R31" i="37"/>
  <c r="Q31" i="37"/>
  <c r="P31" i="37"/>
  <c r="O31" i="37"/>
  <c r="R30" i="37"/>
  <c r="Q30" i="37"/>
  <c r="P30" i="37"/>
  <c r="O30" i="37"/>
  <c r="R29" i="37"/>
  <c r="Q29" i="37"/>
  <c r="P29" i="37"/>
  <c r="O29" i="37"/>
  <c r="R28" i="37"/>
  <c r="Q28" i="37"/>
  <c r="P28" i="37"/>
  <c r="O28" i="37"/>
  <c r="R27" i="37"/>
  <c r="Q27" i="37"/>
  <c r="P27" i="37"/>
  <c r="O27" i="37"/>
  <c r="O9" i="37"/>
  <c r="P9" i="37"/>
  <c r="R9" i="37"/>
  <c r="O10" i="37"/>
  <c r="P10" i="37"/>
  <c r="Q10" i="37"/>
  <c r="R10" i="37"/>
  <c r="O11" i="37"/>
  <c r="P11" i="37"/>
  <c r="Q11" i="37"/>
  <c r="R11" i="37"/>
  <c r="O12" i="37"/>
  <c r="P12" i="37"/>
  <c r="Q12" i="37"/>
  <c r="R12" i="37"/>
  <c r="O13" i="37"/>
  <c r="P13" i="37"/>
  <c r="Q13" i="37"/>
  <c r="R13" i="37"/>
  <c r="O14" i="37"/>
  <c r="P14" i="37"/>
  <c r="Q14" i="37"/>
  <c r="R14" i="37"/>
  <c r="O15" i="37"/>
  <c r="P15" i="37"/>
  <c r="Q15" i="37"/>
  <c r="R15" i="37"/>
  <c r="O16" i="37"/>
  <c r="P16" i="37"/>
  <c r="Q16" i="37"/>
  <c r="R16" i="37"/>
  <c r="O17" i="37"/>
  <c r="P17" i="37"/>
  <c r="Q17" i="37"/>
  <c r="R17" i="37"/>
  <c r="O18" i="37"/>
  <c r="P18" i="37"/>
  <c r="Q18" i="37"/>
  <c r="R18" i="37"/>
  <c r="O19" i="37"/>
  <c r="P19" i="37"/>
  <c r="Q19" i="37"/>
  <c r="R19" i="37"/>
  <c r="O20" i="37"/>
  <c r="P20" i="37"/>
  <c r="Q20" i="37"/>
  <c r="R20" i="37"/>
  <c r="D21" i="37"/>
  <c r="F21" i="37"/>
  <c r="J21" i="37"/>
  <c r="L21" i="37"/>
  <c r="M21" i="37"/>
  <c r="N21" i="37"/>
  <c r="D39" i="37"/>
  <c r="F39" i="37"/>
  <c r="G39" i="37"/>
  <c r="H39" i="37"/>
  <c r="J39" i="37"/>
  <c r="L39" i="37"/>
  <c r="M39" i="37"/>
  <c r="N39" i="37"/>
  <c r="D57" i="37"/>
  <c r="G57" i="37"/>
  <c r="H57" i="37"/>
  <c r="J57" i="37"/>
  <c r="K57" i="37"/>
  <c r="L57" i="37"/>
  <c r="M57" i="37"/>
  <c r="N57" i="37"/>
  <c r="D75" i="37"/>
  <c r="E75" i="37"/>
  <c r="F75" i="37"/>
  <c r="G75" i="37"/>
  <c r="H75" i="37"/>
  <c r="J75" i="37"/>
  <c r="K75" i="37"/>
  <c r="L75" i="37"/>
  <c r="M75" i="37"/>
  <c r="N75" i="37"/>
  <c r="D93" i="37"/>
  <c r="E93" i="37"/>
  <c r="F93" i="37"/>
  <c r="G93" i="37"/>
  <c r="H93" i="37"/>
  <c r="J93" i="37"/>
  <c r="K93" i="37"/>
  <c r="L93" i="37"/>
  <c r="M93" i="37"/>
  <c r="N93" i="37"/>
  <c r="Q93" i="37"/>
  <c r="Q75" i="37"/>
  <c r="I19" i="61"/>
  <c r="I18" i="61"/>
  <c r="I17" i="61"/>
  <c r="I16" i="61"/>
  <c r="I15" i="61"/>
  <c r="I14" i="61"/>
  <c r="I13" i="61"/>
  <c r="I11" i="61"/>
  <c r="I10" i="61"/>
  <c r="I20" i="61" s="1"/>
  <c r="I9" i="61"/>
  <c r="I8" i="61"/>
  <c r="I38" i="61"/>
  <c r="I37" i="61"/>
  <c r="I36" i="61"/>
  <c r="I35" i="61"/>
  <c r="I34" i="61"/>
  <c r="I33" i="61"/>
  <c r="I32" i="61"/>
  <c r="I30" i="61"/>
  <c r="I29" i="61"/>
  <c r="I28" i="61"/>
  <c r="I39" i="61" s="1"/>
  <c r="I27" i="61"/>
  <c r="G39" i="61"/>
  <c r="F39" i="61"/>
  <c r="D39" i="61"/>
  <c r="J38" i="61"/>
  <c r="H38" i="61"/>
  <c r="J37" i="61"/>
  <c r="H37" i="61"/>
  <c r="J36" i="61"/>
  <c r="H36" i="61"/>
  <c r="J35" i="61"/>
  <c r="H35" i="61"/>
  <c r="J34" i="61"/>
  <c r="H34" i="61"/>
  <c r="J33" i="61"/>
  <c r="H33" i="61"/>
  <c r="J32" i="61"/>
  <c r="H32" i="61"/>
  <c r="J30" i="61"/>
  <c r="H30" i="61"/>
  <c r="J29" i="61"/>
  <c r="J39" i="61" s="1"/>
  <c r="H29" i="61"/>
  <c r="J28" i="61"/>
  <c r="H28" i="61"/>
  <c r="J27" i="61"/>
  <c r="H27" i="61"/>
  <c r="G20" i="61"/>
  <c r="F20" i="61"/>
  <c r="D20" i="61"/>
  <c r="J19" i="61"/>
  <c r="H19" i="61"/>
  <c r="J18" i="61"/>
  <c r="H18" i="61"/>
  <c r="J17" i="61"/>
  <c r="H17" i="61"/>
  <c r="J16" i="61"/>
  <c r="H16" i="61"/>
  <c r="J15" i="61"/>
  <c r="H15" i="61"/>
  <c r="J14" i="61"/>
  <c r="H14" i="61"/>
  <c r="J13" i="61"/>
  <c r="H13" i="61"/>
  <c r="J11" i="61"/>
  <c r="H11" i="61"/>
  <c r="J10" i="61"/>
  <c r="H10" i="61"/>
  <c r="J9" i="61"/>
  <c r="J20" i="61" s="1"/>
  <c r="H9" i="61"/>
  <c r="J8" i="61"/>
  <c r="H8" i="61"/>
  <c r="Q39" i="37"/>
  <c r="G21" i="37"/>
  <c r="R129" i="37" l="1"/>
  <c r="R111" i="37"/>
  <c r="R147" i="37"/>
  <c r="P129" i="37"/>
  <c r="Q147" i="37"/>
  <c r="R21" i="37"/>
  <c r="P57" i="37"/>
  <c r="P75" i="37"/>
  <c r="P93" i="37"/>
  <c r="R93" i="37"/>
  <c r="R39" i="37"/>
  <c r="P111" i="37"/>
  <c r="P147" i="37"/>
  <c r="P21" i="37"/>
  <c r="I44" i="62"/>
  <c r="I56" i="62" s="1"/>
  <c r="I290" i="62"/>
  <c r="J38" i="62"/>
  <c r="I38" i="62"/>
  <c r="I128" i="62"/>
  <c r="J146" i="62"/>
  <c r="J164" i="62"/>
  <c r="J236" i="62"/>
  <c r="J272" i="62"/>
  <c r="J290" i="62"/>
  <c r="I326" i="62"/>
  <c r="I344" i="62"/>
  <c r="J254" i="62"/>
  <c r="J20" i="62"/>
  <c r="J56" i="62"/>
  <c r="J74" i="62"/>
  <c r="I92" i="62"/>
  <c r="J110" i="62"/>
  <c r="I110" i="62"/>
  <c r="J128" i="62"/>
  <c r="I146" i="62"/>
  <c r="I164" i="62"/>
  <c r="J182" i="62"/>
  <c r="I182" i="62"/>
  <c r="I200" i="62"/>
  <c r="J200" i="62"/>
  <c r="I254" i="62"/>
  <c r="J308" i="62"/>
  <c r="I272" i="62"/>
  <c r="I20" i="62"/>
  <c r="J362" i="62"/>
  <c r="J380" i="62"/>
  <c r="J344" i="62"/>
  <c r="J398" i="62"/>
  <c r="I398" i="62"/>
  <c r="I236" i="62"/>
  <c r="J416" i="62"/>
  <c r="J218" i="62"/>
  <c r="I218" i="62"/>
  <c r="J326" i="62"/>
  <c r="I74" i="62"/>
  <c r="J92" i="62"/>
  <c r="I308" i="62"/>
  <c r="I362" i="62"/>
  <c r="I380" i="62"/>
  <c r="I416" i="62"/>
  <c r="P39" i="37"/>
</calcChain>
</file>

<file path=xl/sharedStrings.xml><?xml version="1.0" encoding="utf-8"?>
<sst xmlns="http://schemas.openxmlformats.org/spreadsheetml/2006/main" count="1530" uniqueCount="100">
  <si>
    <t>თვე</t>
  </si>
  <si>
    <t>იანვარი</t>
  </si>
  <si>
    <t>თებერვალი</t>
  </si>
  <si>
    <t>მარტი</t>
  </si>
  <si>
    <t>აპრილი</t>
  </si>
  <si>
    <t>მაისი</t>
  </si>
  <si>
    <t>ივნისი</t>
  </si>
  <si>
    <t>ივლისი</t>
  </si>
  <si>
    <t>აგვისტო</t>
  </si>
  <si>
    <t>სექტემბერი</t>
  </si>
  <si>
    <t>ოქტომბერი</t>
  </si>
  <si>
    <t>ნოემბერი</t>
  </si>
  <si>
    <t>დეკემბერი</t>
  </si>
  <si>
    <t>სულ ჯამი:</t>
  </si>
  <si>
    <t>საშტატო რიცხოვნობა</t>
  </si>
  <si>
    <t>თანამდებობრივი სარგო</t>
  </si>
  <si>
    <t>სულ ჯამი</t>
  </si>
  <si>
    <t>რიცხოვნობა</t>
  </si>
  <si>
    <t>სარგო/ანაზღაურება</t>
  </si>
  <si>
    <t>შტატგარეშე თანამშრომელთა შრომის ანაზღაურება (თვეში)</t>
  </si>
  <si>
    <t>შტატგარეშე მომუშავეთა რიცხოვნობა</t>
  </si>
  <si>
    <t>დანამატის ოდენობა (ლარებში)</t>
  </si>
  <si>
    <t>დანამატი</t>
  </si>
  <si>
    <t>X</t>
  </si>
  <si>
    <t>ს.ს.ი.პ - ლ. საყვარელიძის სახელობის დაავადებათა კონტროლის და საზოგადოებრივი ჯანმრთელობის ეროვნული ცენტრის აპარატი</t>
  </si>
  <si>
    <t>დაავადებათა კონტროლისა და ეპიდემიოლოგიური უსაფრთხოების პროგრამის მართვა</t>
  </si>
  <si>
    <t>დაავადებათა კონტროლისა და ეპიდემიოლოგიური უსაფრთხოების პროგრამის მართვა- ეკონომიკური საქმიანობიდან მიღებული შემოსავლები</t>
  </si>
  <si>
    <t>ინფორმაცია თანამშრომელთათვის გამოსაყოფი სახსრების შესახებ</t>
  </si>
  <si>
    <r>
      <t xml:space="preserve">მ. შ. </t>
    </r>
    <r>
      <rPr>
        <u/>
        <sz val="11"/>
        <rFont val="Sylfaen"/>
        <family val="1"/>
        <charset val="204"/>
      </rPr>
      <t>ფაქტიური საშტატო რიცხოვნობა</t>
    </r>
  </si>
  <si>
    <r>
      <t xml:space="preserve">მ. შ. </t>
    </r>
    <r>
      <rPr>
        <u/>
        <sz val="11"/>
        <rFont val="Sylfaen"/>
        <family val="1"/>
        <charset val="204"/>
      </rPr>
      <t>ფაქტიური შტატგარეშე მომუშავეთა რიცხოვნობა</t>
    </r>
  </si>
  <si>
    <r>
      <t xml:space="preserve">მ. შ. </t>
    </r>
    <r>
      <rPr>
        <u/>
        <sz val="11"/>
        <rFont val="Sylfaen"/>
        <family val="1"/>
        <charset val="204"/>
      </rPr>
      <t>ფაქტიური შტატგარეშე თანამშრომელთა შრომის ანაზღაურება (თვეში)</t>
    </r>
  </si>
  <si>
    <t>გლობალური ფონდის მიერ დაფინანსებული პროექტები</t>
  </si>
  <si>
    <r>
      <t xml:space="preserve">მ. შ. </t>
    </r>
    <r>
      <rPr>
        <u/>
        <sz val="11"/>
        <color rgb="FFFF0000"/>
        <rFont val="Sylfaen"/>
        <family val="1"/>
        <charset val="204"/>
      </rPr>
      <t>ფაქტიური თანამდებობრივი სარგო</t>
    </r>
  </si>
  <si>
    <r>
      <t xml:space="preserve">მ. შ. </t>
    </r>
    <r>
      <rPr>
        <u/>
        <sz val="11"/>
        <color rgb="FFFF0000"/>
        <rFont val="Sylfaen"/>
        <family val="1"/>
        <charset val="204"/>
      </rPr>
      <t>ფაქტიური შტატგარეშე თანამშრომელთა შრომის ანაზღაურება (თვეში)</t>
    </r>
  </si>
  <si>
    <r>
      <t xml:space="preserve">მ. შ. </t>
    </r>
    <r>
      <rPr>
        <u/>
        <sz val="11"/>
        <color rgb="FFFF0000"/>
        <rFont val="Sylfaen"/>
        <family val="1"/>
        <charset val="204"/>
      </rPr>
      <t>ფაქტიური საშტატო რიცხოვნობა</t>
    </r>
  </si>
  <si>
    <t xml:space="preserve"> ყველა ფორმის ტუბერკულოზის ხარისხიან დიაგნოსტიკასა და მკურნალობაზე უნივერსალური ხელმისაწავდომობის პროგრამა </t>
  </si>
  <si>
    <t xml:space="preserve">საქართველოში აივ/შიდსის პრევენციის მიზნით არსებული ეროვნული რეაგირების მხარდაჭერა,აივ/შიდსით დაავადებულთა სიცოცხლის მაჩვენებლების გაუმჯობესება მკურნალობიასა და მოვლის ღონისძიებების გაძლიერების გზით"   </t>
  </si>
  <si>
    <t>დანართი N2-1</t>
  </si>
  <si>
    <t>დანართი N2-2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</si>
  <si>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</si>
  <si>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</si>
  <si>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მ. შ. ფაქტიური შტატგარეშე მომუშავეთა რიცხოვნობა</t>
  </si>
  <si>
    <t>ჯილდოს ოდენობა (ლარებში)</t>
  </si>
  <si>
    <t>ჯილდო</t>
  </si>
  <si>
    <t>27 01 03</t>
  </si>
  <si>
    <t>27 03 02 05</t>
  </si>
  <si>
    <t>27 03 02 07 03</t>
  </si>
  <si>
    <t>27 03 02 06 02</t>
  </si>
  <si>
    <t>27 03 02 11 02</t>
  </si>
  <si>
    <t>27 03 02 06 03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</si>
  <si>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</si>
  <si>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დაავადებათა ადრეული გამოვლენა და სკრინინგი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</si>
  <si>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27 03 02 01</t>
  </si>
  <si>
    <t>უსაფრთხო სისხლი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</si>
  <si>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 xml:space="preserve">საგრანტო პროექტები </t>
  </si>
  <si>
    <t>ცხელებით და კანის დაზიანებებით მიმდინარე ზოონოზური ინფექციების შემთხვევების გამოვლენისა და დიაგნოზის შესაძლებლობების გაძლიერება საქართველოში  (1059)</t>
  </si>
  <si>
    <t>საზოგადოებრივი ჯანმრთელობის პროგრამებში გრიპის საწინააღმდეგო ვაქცინის გამოყენების დანერგვა ან გაფართოება ამერიკის შეერთებული შტატების ფარგლებს გარეთ   (1060)</t>
  </si>
  <si>
    <t>ქართულ-ნორვეგიული თანამშრომლობა საზოგადოებრივ ჯანდაცვაში (GeNoC-PH)   (1290)</t>
  </si>
  <si>
    <t>მოლეკულურ ვირუსოლოგიური კვლევები საქართველოში  (1635)</t>
  </si>
  <si>
    <t>ცენტრის კომუნალური ხარჯების ორაგიზაციულ-ტექნიკური მხარდაჭერა  (1545)</t>
  </si>
  <si>
    <t>მიკრონუტრიენტთა დეფიციტის ზედამხედველობის სისტემის გაძლიერება საქართველოში  (1675)</t>
  </si>
  <si>
    <t>2019 ESPAD მონაცემთა შეგროვებისთვის ქვეყნების მხარდაჭერა (საქათველო)  (1669)</t>
  </si>
  <si>
    <t>თამბაქოს კვამლისგან თავისუფალი კოალიციები საქართველოსა და სომხეთში: რანდომიზირებული სათემო კვლევა  (1653)</t>
  </si>
  <si>
    <t>თამბაქოს კონტროლის ჩარჩო-კონვენცია - FCTC 2030   (1695)</t>
  </si>
  <si>
    <t>27 03 02 04</t>
  </si>
  <si>
    <t>NCV RNA(NAT) ტესტირების ვალიდაცია სისხლის მშრალი წვეთების გამოყენებით და C ჰეპატიტის აქტიური ინფექციის კონფირმაციისას Genedrive HCV მეთოდის დიაგნოსტიკური შეაძლებლობების შეფასება  (1713)</t>
  </si>
  <si>
    <t>ქიმიური ნივთიერებების მდგრადი მართვის ეროვნული სისტემის ძირითადი ელემენტების დანერგვა აღმოსავლეთ ევროპის, კავკასიის და ცენტრალური აზიის ზოგიერთ ქვეყანაში: ბელარუსი, საქართველო, ყაზახეთი   -   1637</t>
  </si>
  <si>
    <t>ცენტრის ექსპლუატაციისა და  მომსახურებების (O &amp;M) ორაგიზაციულ-ტექნიკური მხარდაჭერა -  (1544)</t>
  </si>
  <si>
    <t>გრიპზე ეპიდზედამხედველობის სიმძლავრის შენარჩუნება ჯანმრთელობის ეროვნული ორგანოების მიერ ამერიკის შეერთებული შტატების ფარგლებს გარეთ   -- 1658</t>
  </si>
  <si>
    <t>ნარკოტიკების ინექციურ მომხმარებელთა (ნიმ) პოპულაციაში C ჰეპატიტის ვირუსით პირველადად ინფიცირებულთა და რე-ინფიცირებულთა კოჰორტის დახასიათება, საქართველოში ზიანის შემცირების ქსელის ორ შერჩეულ ცენტრში,  გლობალური ჰეპატიტების ეპიდაფეთქების და ზედამხედველობის - ტექნოლოგიის (GHOST)  გამოყენებით - 1800</t>
  </si>
  <si>
    <t>თამბაქოზე მოთხოვნის შემცირების გაძლიერებული კანონმდებლობის დამტკიცების და აღსრულების მხარდაჭერა საქართველოში -1802</t>
  </si>
  <si>
    <t>Yersinia - ს სახეობების მოლეკულური ეპიდემიოლოგია და ეკოლოგია შავი ჭირის ენდემურ ტრანსასაზღვრო ტერიტორიაზე, საქართველოსა და აზერბაიჯანში -1836</t>
  </si>
  <si>
    <t>HCV RNA  ტესტირების დეცენტრალიზაციის პროექტი  - 1845</t>
  </si>
  <si>
    <t xml:space="preserve">DTRA - რიკეტსიებისა და კოქსიელას ინფექციების ზედამხედველობა  საქართველოსა და აზერბაიჯანში    (1911) </t>
  </si>
  <si>
    <t>იმუნიზაციის პროგრამა</t>
  </si>
  <si>
    <t>27 03 02 02</t>
  </si>
  <si>
    <t>ანტიმიკრობული რეზისტენტობის გავრცელებასთან ბრძოლა საქართველოში (1930)</t>
  </si>
  <si>
    <t>რისკების თაობაზე ცნობიერების ამაღლება და თბური ტალღების ტრანსსასაზღვრო ზემოქმედების შემცირების კომუნიკაცია - 1775</t>
  </si>
  <si>
    <t>C ჰეპატიტის სადიაგნოსტიკო სწრაფი ტესტების  (RDTs)  დიაგნოსტიკური სიზუსტის კვლევა C ჰეპატიტის ვირუსის მიმართ  ანტისხეულების გამოსავლენად  ახალ აღებული მთლიან სისხლის, პლაზმისა და შრატის გამოყენებით  - 1801</t>
  </si>
  <si>
    <t>დაავადებათა კონტროლისა და საზოგადოებრივი ჯანმრთელობის ეროვნული ცენტრის მიერ თამბაქოს კონტროლის ჩარჩოკონვენციის - FCTC 2030 ფარგლებში განსახორცილებელი საქმინაობის შესახებ - 1878</t>
  </si>
  <si>
    <t>ტექნიკური დახმარების გაწევა პროგრამის იმპლემენტაციისათვის  ბავშვთა სიმსუქნის ზედამხედველობის სისტემის ინიციატივა საქართველოში   -  1888</t>
  </si>
  <si>
    <t>დასავლეთ აზიაში  ღამურის მიერ გამოწვეული ზოონოზური დავადებების რისკების ანალიზი - 1902</t>
  </si>
  <si>
    <t>C ჰეპატიტზე სკრინინგით დადებითი პირების დაკავშირება შემდგომ დიაგნოსტიკურ კვლევებსა და მკურნალობასთან - 1905</t>
  </si>
  <si>
    <t>ნარკოტიკების ინექციური გზით მომხმარებლებში დაავადების კონფირმაციისა და მკურნალობისას HCV ვირემიაზე ტესტირების მოდელების განხორციელების შესაძლებლობის, მიმღებლობის, ეფექტურობის და ხარჯთეფექტურობის შეფასება საქართველოში - 1918</t>
  </si>
  <si>
    <t>მიკრონუტრიენტთა დეფიციტის ზედამხედველობის სისტემის გაძლიერება საქართველოში  - 1919</t>
  </si>
  <si>
    <t>ანტიმიკრობული რეზისტენტობის გავრცელებასთან ბრძოლა საქართველოში - 1927</t>
  </si>
  <si>
    <t>C ჰეპატიტის თვითტესტის მიმღებლობა და მიზანშეწონილობის პილოტური კვლევა საკვანძო პოპულაციებში საქართველოში - 1935</t>
  </si>
  <si>
    <t>Molbio Diagnostics Treuenat™ HCV RNA- მეთოდის კლინიკური შესრულების შეფასება  - 1948</t>
  </si>
  <si>
    <t>საქართველოში დიარეით მიმდინარე დაავადებების შემთხვევებისა და ეპიდაფეთქებების გამოვლენის, მათზე რეაგირებისა და პრევენციის გაძლიერება CDC _ GHSA  (1668-1930)</t>
  </si>
  <si>
    <t>სამხრეთ კავკასიის საველე ეპიდემიოლოგიისა და ლაბორატორიული სწავლების პროგრამა
1537 - 1931</t>
  </si>
  <si>
    <t>ვირუსები შავ ზღვაში: მრავალფეროვნება, თანასაზოგადოებების დინამიკა და ვირუს-მასპინძლის ურთიერთქმედებანი (FR17-442)</t>
  </si>
  <si>
    <t>დაბადების რეგისტრის სისტემის გაძლიერება (1954)</t>
  </si>
  <si>
    <t>ზოონოზური ინფექციების ატლასის მომზადება სამხრეთ კავკასიისთვის</t>
  </si>
  <si>
    <t xml:space="preserve">ზოონოზური ინფექციების ატლასის მომზადება სამხრეთ კავკასიისთვის  - 1951 </t>
  </si>
  <si>
    <t>ცენტრის ფუნქციონირების ორგანიზაციულ-ტექნიკური მხარდაჭერა Security  - 1139</t>
  </si>
  <si>
    <t>HCV RNA  ტესტირების დეცენტრალიზაციის პროექტი  -  1962</t>
  </si>
  <si>
    <t>საშვილოსნოს ყელის კიბოს სკრინინგის რეგისტრის შექმნა  - 1974</t>
  </si>
  <si>
    <t>ველურ ფრინველებში A გრიპის ვირუსების ზედამხედველობის კვლევა  - 1910</t>
  </si>
  <si>
    <t>„ჯანდაცვის სფეროს პროფესიონალების უნარების გაძლიერება იმუნიზაციის შესახებ სამედიცინო განათლების სფეროში მდგრადი სისტემების ჩამოყალიბებით“ 1982</t>
  </si>
  <si>
    <t>„პირველადი ჯანდაცვის წარმომადგენლების უნარების გაძლიერება იმუნიზაციის ინტერპერსონალური კომუნიკაციის საკითხებში.“ 1983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</si>
</sst>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\ _₾_-;\-* #,##0.00\ _₾_-;_-* &quot;-&quot;??\ _₾_-;_-@_-"/>
    <numFmt numFmtId="165" formatCode="_(* #,##0_);_(* \(#,##0\);_(* &quot;-&quot;??_);_(@_)"/>
    <numFmt numFmtId="166" formatCode="_(* #,##0.0_);_(* \(#,##0.0\);_(* &quot;-&quot;??_);_(@_)"/>
    <numFmt numFmtId="167" formatCode="#,##0.0"/>
  </numFmts>
  <fonts count="2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8"/>
      <name val="LitNusx"/>
      <family val="2"/>
    </font>
    <font>
      <b/>
      <u/>
      <sz val="18"/>
      <name val="LitNusx"/>
      <family val="2"/>
    </font>
    <font>
      <sz val="11"/>
      <color indexed="8"/>
      <name val="AcadNusx"/>
    </font>
    <font>
      <b/>
      <sz val="11"/>
      <color indexed="8"/>
      <name val="Calibri"/>
      <family val="2"/>
      <charset val="204"/>
    </font>
    <font>
      <b/>
      <sz val="11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8"/>
      <name val="Sylfaen"/>
      <family val="1"/>
      <charset val="204"/>
    </font>
    <font>
      <b/>
      <sz val="11"/>
      <color indexed="8"/>
      <name val="Sylfaen"/>
      <family val="1"/>
      <charset val="204"/>
    </font>
    <font>
      <b/>
      <sz val="11"/>
      <name val="Sylfaen"/>
      <family val="1"/>
      <charset val="204"/>
    </font>
    <font>
      <sz val="10"/>
      <color indexed="8"/>
      <name val="Sylfaen"/>
      <family val="1"/>
      <charset val="204"/>
    </font>
    <font>
      <sz val="11"/>
      <color indexed="8"/>
      <name val="Calibri"/>
      <family val="2"/>
    </font>
    <font>
      <b/>
      <u/>
      <sz val="11"/>
      <name val="Sylfaen"/>
      <family val="1"/>
      <charset val="204"/>
    </font>
    <font>
      <b/>
      <i/>
      <u/>
      <sz val="11"/>
      <name val="Sylfaen"/>
      <family val="1"/>
      <charset val="204"/>
    </font>
    <font>
      <u/>
      <sz val="11"/>
      <name val="Sylfaen"/>
      <family val="1"/>
      <charset val="204"/>
    </font>
    <font>
      <u/>
      <sz val="11"/>
      <color rgb="FFFF0000"/>
      <name val="Sylfaen"/>
      <family val="1"/>
      <charset val="204"/>
    </font>
    <font>
      <b/>
      <sz val="12"/>
      <name val="Sylfaen"/>
      <family val="2"/>
    </font>
    <font>
      <b/>
      <sz val="13"/>
      <name val="Sylfaen"/>
      <family val="2"/>
    </font>
    <font>
      <sz val="11"/>
      <name val="Calibri"/>
      <family val="2"/>
      <scheme val="minor"/>
    </font>
    <font>
      <b/>
      <sz val="14"/>
      <name val="Sylfaen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Sylfaen"/>
      <family val="1"/>
      <charset val="204"/>
    </font>
    <font>
      <b/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164" fontId="14" fillId="0" borderId="0" applyFont="0" applyFill="0" applyBorder="0" applyAlignment="0" applyProtection="0"/>
    <xf numFmtId="0" fontId="1" fillId="0" borderId="0"/>
    <xf numFmtId="0" fontId="2" fillId="0" borderId="0"/>
  </cellStyleXfs>
  <cellXfs count="157">
    <xf numFmtId="0" fontId="0" fillId="0" borderId="0" xfId="0"/>
    <xf numFmtId="0" fontId="3" fillId="0" borderId="0" xfId="2" applyFont="1" applyFill="1" applyBorder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4" fillId="0" borderId="0" xfId="2" applyFont="1" applyFill="1" applyBorder="1" applyAlignment="1">
      <alignment vertical="center"/>
    </xf>
    <xf numFmtId="164" fontId="7" fillId="0" borderId="0" xfId="1" applyFont="1" applyAlignment="1">
      <alignment horizontal="center" vertical="center"/>
    </xf>
    <xf numFmtId="0" fontId="10" fillId="0" borderId="0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1" fontId="7" fillId="0" borderId="0" xfId="0" applyNumberFormat="1" applyFont="1" applyBorder="1" applyAlignment="1">
      <alignment horizontal="center" vertical="center"/>
    </xf>
    <xf numFmtId="0" fontId="12" fillId="2" borderId="0" xfId="2" applyFont="1" applyFill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164" fontId="7" fillId="0" borderId="0" xfId="1" applyFont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3" fontId="7" fillId="0" borderId="15" xfId="0" applyNumberFormat="1" applyFont="1" applyBorder="1" applyAlignment="1">
      <alignment horizontal="center" vertical="center"/>
    </xf>
    <xf numFmtId="164" fontId="7" fillId="0" borderId="16" xfId="1" applyFont="1" applyBorder="1" applyAlignment="1">
      <alignment horizontal="center" vertical="center"/>
    </xf>
    <xf numFmtId="3" fontId="7" fillId="0" borderId="16" xfId="0" applyNumberFormat="1" applyFont="1" applyBorder="1" applyAlignment="1">
      <alignment horizontal="center" vertical="center"/>
    </xf>
    <xf numFmtId="164" fontId="7" fillId="0" borderId="17" xfId="1" applyFont="1" applyBorder="1" applyAlignment="1">
      <alignment horizontal="center" vertical="center"/>
    </xf>
    <xf numFmtId="165" fontId="7" fillId="0" borderId="16" xfId="1" applyNumberFormat="1" applyFont="1" applyBorder="1" applyAlignment="1">
      <alignment horizontal="center" vertical="center"/>
    </xf>
    <xf numFmtId="164" fontId="8" fillId="0" borderId="20" xfId="1" applyFont="1" applyFill="1" applyBorder="1" applyAlignment="1">
      <alignment horizontal="center" vertical="center"/>
    </xf>
    <xf numFmtId="3" fontId="8" fillId="0" borderId="20" xfId="0" applyNumberFormat="1" applyFont="1" applyFill="1" applyBorder="1" applyAlignment="1">
      <alignment horizontal="center" vertical="center"/>
    </xf>
    <xf numFmtId="164" fontId="8" fillId="0" borderId="21" xfId="1" applyFont="1" applyBorder="1" applyAlignment="1">
      <alignment horizontal="center" vertical="center"/>
    </xf>
    <xf numFmtId="3" fontId="9" fillId="0" borderId="19" xfId="0" applyNumberFormat="1" applyFont="1" applyBorder="1" applyAlignment="1">
      <alignment horizontal="center" vertical="center"/>
    </xf>
    <xf numFmtId="165" fontId="9" fillId="0" borderId="20" xfId="1" applyNumberFormat="1" applyFont="1" applyBorder="1" applyAlignment="1">
      <alignment horizontal="right" vertical="center"/>
    </xf>
    <xf numFmtId="164" fontId="9" fillId="0" borderId="20" xfId="1" applyFont="1" applyBorder="1" applyAlignment="1">
      <alignment horizontal="center" vertical="center"/>
    </xf>
    <xf numFmtId="164" fontId="9" fillId="0" borderId="21" xfId="1" applyFont="1" applyBorder="1" applyAlignment="1">
      <alignment horizontal="center" vertical="center"/>
    </xf>
    <xf numFmtId="164" fontId="8" fillId="0" borderId="24" xfId="1" applyFont="1" applyFill="1" applyBorder="1" applyAlignment="1">
      <alignment horizontal="center" vertical="center"/>
    </xf>
    <xf numFmtId="3" fontId="8" fillId="0" borderId="24" xfId="0" applyNumberFormat="1" applyFont="1" applyFill="1" applyBorder="1" applyAlignment="1">
      <alignment horizontal="center" vertical="center"/>
    </xf>
    <xf numFmtId="164" fontId="8" fillId="0" borderId="24" xfId="1" applyFont="1" applyBorder="1" applyAlignment="1">
      <alignment horizontal="center" vertical="center"/>
    </xf>
    <xf numFmtId="164" fontId="8" fillId="0" borderId="25" xfId="1" applyFont="1" applyBorder="1" applyAlignment="1">
      <alignment horizontal="center" vertical="center"/>
    </xf>
    <xf numFmtId="3" fontId="9" fillId="0" borderId="23" xfId="0" applyNumberFormat="1" applyFont="1" applyBorder="1" applyAlignment="1">
      <alignment horizontal="center" vertical="center"/>
    </xf>
    <xf numFmtId="165" fontId="9" fillId="0" borderId="24" xfId="1" applyNumberFormat="1" applyFont="1" applyBorder="1" applyAlignment="1">
      <alignment horizontal="center" vertical="center"/>
    </xf>
    <xf numFmtId="164" fontId="9" fillId="0" borderId="24" xfId="1" applyFont="1" applyBorder="1" applyAlignment="1">
      <alignment horizontal="center" vertical="center"/>
    </xf>
    <xf numFmtId="164" fontId="9" fillId="0" borderId="25" xfId="1" applyFont="1" applyBorder="1" applyAlignment="1">
      <alignment horizontal="center" vertical="center"/>
    </xf>
    <xf numFmtId="164" fontId="8" fillId="0" borderId="25" xfId="1" applyFont="1" applyFill="1" applyBorder="1" applyAlignment="1">
      <alignment horizontal="center" vertical="center"/>
    </xf>
    <xf numFmtId="164" fontId="8" fillId="0" borderId="28" xfId="1" applyFont="1" applyFill="1" applyBorder="1" applyAlignment="1">
      <alignment horizontal="center" vertical="center"/>
    </xf>
    <xf numFmtId="3" fontId="8" fillId="0" borderId="28" xfId="0" applyNumberFormat="1" applyFont="1" applyFill="1" applyBorder="1" applyAlignment="1">
      <alignment horizontal="center" vertical="center"/>
    </xf>
    <xf numFmtId="3" fontId="9" fillId="0" borderId="27" xfId="0" applyNumberFormat="1" applyFont="1" applyBorder="1" applyAlignment="1">
      <alignment horizontal="center" vertical="center"/>
    </xf>
    <xf numFmtId="165" fontId="9" fillId="0" borderId="28" xfId="1" applyNumberFormat="1" applyFont="1" applyBorder="1" applyAlignment="1">
      <alignment horizontal="center" vertical="center"/>
    </xf>
    <xf numFmtId="164" fontId="9" fillId="0" borderId="28" xfId="1" applyFont="1" applyBorder="1" applyAlignment="1">
      <alignment horizontal="center" vertical="center"/>
    </xf>
    <xf numFmtId="164" fontId="9" fillId="0" borderId="29" xfId="1" applyFont="1" applyBorder="1" applyAlignment="1">
      <alignment horizontal="center" vertical="center"/>
    </xf>
    <xf numFmtId="0" fontId="13" fillId="0" borderId="18" xfId="0" applyFont="1" applyBorder="1"/>
    <xf numFmtId="0" fontId="13" fillId="0" borderId="22" xfId="0" applyFont="1" applyBorder="1"/>
    <xf numFmtId="0" fontId="13" fillId="0" borderId="22" xfId="0" applyFont="1" applyFill="1" applyBorder="1"/>
    <xf numFmtId="0" fontId="13" fillId="0" borderId="26" xfId="0" applyFont="1" applyBorder="1"/>
    <xf numFmtId="1" fontId="8" fillId="0" borderId="1" xfId="0" applyNumberFormat="1" applyFont="1" applyBorder="1" applyAlignment="1">
      <alignment horizontal="center" vertical="center"/>
    </xf>
    <xf numFmtId="1" fontId="8" fillId="0" borderId="15" xfId="0" applyNumberFormat="1" applyFont="1" applyBorder="1" applyAlignment="1">
      <alignment horizontal="center" vertical="center"/>
    </xf>
    <xf numFmtId="1" fontId="8" fillId="0" borderId="16" xfId="0" applyNumberFormat="1" applyFont="1" applyBorder="1" applyAlignment="1">
      <alignment horizontal="center" vertical="center"/>
    </xf>
    <xf numFmtId="1" fontId="8" fillId="0" borderId="17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65" fontId="7" fillId="0" borderId="0" xfId="1" applyNumberFormat="1" applyFont="1" applyBorder="1" applyAlignment="1">
      <alignment horizontal="center" vertical="center"/>
    </xf>
    <xf numFmtId="3" fontId="8" fillId="4" borderId="20" xfId="0" applyNumberFormat="1" applyFont="1" applyFill="1" applyBorder="1" applyAlignment="1">
      <alignment horizontal="center" vertical="center"/>
    </xf>
    <xf numFmtId="3" fontId="8" fillId="4" borderId="24" xfId="0" applyNumberFormat="1" applyFont="1" applyFill="1" applyBorder="1" applyAlignment="1">
      <alignment horizontal="center" vertical="center"/>
    </xf>
    <xf numFmtId="165" fontId="7" fillId="0" borderId="30" xfId="1" applyNumberFormat="1" applyFont="1" applyBorder="1" applyAlignment="1">
      <alignment horizontal="center" vertical="center"/>
    </xf>
    <xf numFmtId="3" fontId="8" fillId="4" borderId="19" xfId="0" applyNumberFormat="1" applyFont="1" applyFill="1" applyBorder="1" applyAlignment="1">
      <alignment horizontal="center" vertical="center"/>
    </xf>
    <xf numFmtId="3" fontId="8" fillId="4" borderId="23" xfId="0" applyNumberFormat="1" applyFont="1" applyFill="1" applyBorder="1" applyAlignment="1">
      <alignment horizontal="center" vertical="center"/>
    </xf>
    <xf numFmtId="166" fontId="8" fillId="0" borderId="20" xfId="1" applyNumberFormat="1" applyFont="1" applyFill="1" applyBorder="1" applyAlignment="1">
      <alignment horizontal="center" vertical="center"/>
    </xf>
    <xf numFmtId="166" fontId="8" fillId="0" borderId="24" xfId="1" applyNumberFormat="1" applyFont="1" applyFill="1" applyBorder="1" applyAlignment="1">
      <alignment horizontal="center" vertical="center"/>
    </xf>
    <xf numFmtId="0" fontId="19" fillId="3" borderId="3" xfId="2" applyFont="1" applyFill="1" applyBorder="1" applyAlignment="1">
      <alignment horizontal="center" vertical="center" wrapText="1"/>
    </xf>
    <xf numFmtId="0" fontId="21" fillId="0" borderId="0" xfId="0" applyFont="1"/>
    <xf numFmtId="164" fontId="23" fillId="0" borderId="24" xfId="1" applyFont="1" applyBorder="1" applyAlignment="1">
      <alignment horizontal="center" vertical="center"/>
    </xf>
    <xf numFmtId="3" fontId="8" fillId="5" borderId="24" xfId="0" applyNumberFormat="1" applyFont="1" applyFill="1" applyBorder="1" applyAlignment="1">
      <alignment horizontal="center" vertical="center"/>
    </xf>
    <xf numFmtId="3" fontId="8" fillId="5" borderId="28" xfId="0" applyNumberFormat="1" applyFont="1" applyFill="1" applyBorder="1" applyAlignment="1">
      <alignment horizontal="center" vertical="center"/>
    </xf>
    <xf numFmtId="166" fontId="8" fillId="4" borderId="20" xfId="1" applyNumberFormat="1" applyFont="1" applyFill="1" applyBorder="1" applyAlignment="1">
      <alignment horizontal="center" vertical="center"/>
    </xf>
    <xf numFmtId="166" fontId="8" fillId="4" borderId="24" xfId="1" applyNumberFormat="1" applyFont="1" applyFill="1" applyBorder="1" applyAlignment="1">
      <alignment horizontal="center" vertical="center"/>
    </xf>
    <xf numFmtId="166" fontId="8" fillId="0" borderId="24" xfId="1" applyNumberFormat="1" applyFont="1" applyBorder="1" applyAlignment="1">
      <alignment horizontal="center" vertical="center"/>
    </xf>
    <xf numFmtId="166" fontId="8" fillId="0" borderId="28" xfId="1" applyNumberFormat="1" applyFont="1" applyFill="1" applyBorder="1" applyAlignment="1">
      <alignment horizontal="center" vertical="center"/>
    </xf>
    <xf numFmtId="0" fontId="12" fillId="3" borderId="10" xfId="2" applyFont="1" applyFill="1" applyBorder="1" applyAlignment="1">
      <alignment horizontal="center" vertical="center" wrapText="1"/>
    </xf>
    <xf numFmtId="0" fontId="12" fillId="3" borderId="7" xfId="2" applyFont="1" applyFill="1" applyBorder="1" applyAlignment="1">
      <alignment horizontal="center" vertical="center" wrapText="1"/>
    </xf>
    <xf numFmtId="0" fontId="12" fillId="3" borderId="8" xfId="2" applyFont="1" applyFill="1" applyBorder="1" applyAlignment="1">
      <alignment horizontal="center" vertical="center" wrapText="1"/>
    </xf>
    <xf numFmtId="0" fontId="12" fillId="3" borderId="8" xfId="2" applyFont="1" applyFill="1" applyBorder="1" applyAlignment="1">
      <alignment horizontal="center" vertical="center" wrapText="1"/>
    </xf>
    <xf numFmtId="0" fontId="12" fillId="3" borderId="10" xfId="2" applyFont="1" applyFill="1" applyBorder="1" applyAlignment="1">
      <alignment horizontal="center" vertical="center" wrapText="1"/>
    </xf>
    <xf numFmtId="0" fontId="12" fillId="3" borderId="7" xfId="2" applyFont="1" applyFill="1" applyBorder="1" applyAlignment="1">
      <alignment horizontal="center" vertical="center" wrapText="1"/>
    </xf>
    <xf numFmtId="0" fontId="19" fillId="6" borderId="3" xfId="2" applyFont="1" applyFill="1" applyBorder="1" applyAlignment="1">
      <alignment horizontal="center" vertical="center" wrapText="1"/>
    </xf>
    <xf numFmtId="0" fontId="16" fillId="0" borderId="0" xfId="2" applyFont="1" applyFill="1" applyBorder="1" applyAlignment="1">
      <alignment vertical="center" wrapText="1"/>
    </xf>
    <xf numFmtId="167" fontId="16" fillId="0" borderId="0" xfId="2" applyNumberFormat="1" applyFont="1" applyFill="1" applyBorder="1" applyAlignment="1">
      <alignment vertical="center" wrapText="1"/>
    </xf>
    <xf numFmtId="167" fontId="7" fillId="0" borderId="16" xfId="1" applyNumberFormat="1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/>
    <xf numFmtId="167" fontId="25" fillId="0" borderId="0" xfId="0" applyNumberFormat="1" applyFont="1"/>
    <xf numFmtId="1" fontId="9" fillId="0" borderId="15" xfId="0" applyNumberFormat="1" applyFont="1" applyBorder="1" applyAlignment="1">
      <alignment horizontal="center" vertical="center"/>
    </xf>
    <xf numFmtId="1" fontId="9" fillId="0" borderId="16" xfId="0" applyNumberFormat="1" applyFont="1" applyBorder="1" applyAlignment="1">
      <alignment horizontal="center" vertical="center"/>
    </xf>
    <xf numFmtId="167" fontId="9" fillId="0" borderId="16" xfId="0" applyNumberFormat="1" applyFont="1" applyBorder="1" applyAlignment="1">
      <alignment horizontal="center" vertical="center"/>
    </xf>
    <xf numFmtId="1" fontId="9" fillId="0" borderId="17" xfId="0" applyNumberFormat="1" applyFont="1" applyBorder="1" applyAlignment="1">
      <alignment horizontal="center" vertical="center"/>
    </xf>
    <xf numFmtId="0" fontId="26" fillId="0" borderId="18" xfId="0" applyFont="1" applyBorder="1"/>
    <xf numFmtId="0" fontId="26" fillId="0" borderId="22" xfId="0" applyFont="1" applyBorder="1"/>
    <xf numFmtId="3" fontId="9" fillId="4" borderId="23" xfId="0" applyNumberFormat="1" applyFont="1" applyFill="1" applyBorder="1" applyAlignment="1">
      <alignment horizontal="center" vertical="center"/>
    </xf>
    <xf numFmtId="167" fontId="9" fillId="4" borderId="24" xfId="1" applyNumberFormat="1" applyFont="1" applyFill="1" applyBorder="1" applyAlignment="1">
      <alignment horizontal="center" vertical="center"/>
    </xf>
    <xf numFmtId="3" fontId="9" fillId="4" borderId="24" xfId="0" applyNumberFormat="1" applyFont="1" applyFill="1" applyBorder="1" applyAlignment="1">
      <alignment horizontal="center" vertical="center"/>
    </xf>
    <xf numFmtId="0" fontId="26" fillId="0" borderId="22" xfId="0" applyFont="1" applyFill="1" applyBorder="1"/>
    <xf numFmtId="164" fontId="9" fillId="0" borderId="25" xfId="1" applyFont="1" applyFill="1" applyBorder="1" applyAlignment="1">
      <alignment horizontal="center" vertical="center"/>
    </xf>
    <xf numFmtId="3" fontId="27" fillId="4" borderId="23" xfId="0" applyNumberFormat="1" applyFont="1" applyFill="1" applyBorder="1" applyAlignment="1">
      <alignment horizontal="center" vertical="center"/>
    </xf>
    <xf numFmtId="167" fontId="27" fillId="4" borderId="24" xfId="1" applyNumberFormat="1" applyFont="1" applyFill="1" applyBorder="1" applyAlignment="1">
      <alignment horizontal="center" vertical="center"/>
    </xf>
    <xf numFmtId="0" fontId="26" fillId="0" borderId="26" xfId="0" applyFont="1" applyBorder="1"/>
    <xf numFmtId="3" fontId="27" fillId="4" borderId="24" xfId="0" applyNumberFormat="1" applyFont="1" applyFill="1" applyBorder="1" applyAlignment="1">
      <alignment horizontal="center" vertical="center"/>
    </xf>
    <xf numFmtId="166" fontId="5" fillId="0" borderId="0" xfId="0" applyNumberFormat="1" applyFont="1"/>
    <xf numFmtId="43" fontId="5" fillId="0" borderId="0" xfId="0" applyNumberFormat="1" applyFont="1"/>
    <xf numFmtId="164" fontId="5" fillId="0" borderId="0" xfId="1" applyFont="1"/>
    <xf numFmtId="43" fontId="0" fillId="0" borderId="0" xfId="0" applyNumberFormat="1"/>
    <xf numFmtId="0" fontId="25" fillId="0" borderId="0" xfId="0" applyFont="1" applyAlignment="1">
      <alignment horizontal="center" vertical="center"/>
    </xf>
    <xf numFmtId="164" fontId="5" fillId="0" borderId="0" xfId="0" applyNumberFormat="1" applyFont="1"/>
    <xf numFmtId="0" fontId="12" fillId="3" borderId="10" xfId="2" applyFont="1" applyFill="1" applyBorder="1" applyAlignment="1">
      <alignment horizontal="center" vertical="center" wrapText="1"/>
    </xf>
    <xf numFmtId="0" fontId="12" fillId="3" borderId="7" xfId="2" applyFont="1" applyFill="1" applyBorder="1" applyAlignment="1">
      <alignment horizontal="center" vertical="center" wrapText="1"/>
    </xf>
    <xf numFmtId="0" fontId="12" fillId="3" borderId="8" xfId="2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164" fontId="8" fillId="0" borderId="29" xfId="1" applyFont="1" applyFill="1" applyBorder="1" applyAlignment="1">
      <alignment horizontal="center" vertical="center"/>
    </xf>
    <xf numFmtId="3" fontId="7" fillId="0" borderId="16" xfId="0" applyNumberFormat="1" applyFont="1" applyFill="1" applyBorder="1" applyAlignment="1">
      <alignment horizontal="center" vertical="center"/>
    </xf>
    <xf numFmtId="165" fontId="9" fillId="0" borderId="20" xfId="1" applyNumberFormat="1" applyFont="1" applyBorder="1" applyAlignment="1">
      <alignment horizontal="center" vertical="center"/>
    </xf>
    <xf numFmtId="0" fontId="12" fillId="3" borderId="10" xfId="2" applyFont="1" applyFill="1" applyBorder="1" applyAlignment="1">
      <alignment horizontal="center" vertical="center" wrapText="1"/>
    </xf>
    <xf numFmtId="0" fontId="12" fillId="3" borderId="7" xfId="2" applyFont="1" applyFill="1" applyBorder="1" applyAlignment="1">
      <alignment horizontal="center" vertical="center" wrapText="1"/>
    </xf>
    <xf numFmtId="0" fontId="12" fillId="3" borderId="8" xfId="2" applyFont="1" applyFill="1" applyBorder="1" applyAlignment="1">
      <alignment horizontal="center" vertical="center" wrapText="1"/>
    </xf>
    <xf numFmtId="0" fontId="12" fillId="3" borderId="10" xfId="2" applyFont="1" applyFill="1" applyBorder="1" applyAlignment="1">
      <alignment horizontal="center" vertical="center" wrapText="1"/>
    </xf>
    <xf numFmtId="0" fontId="12" fillId="3" borderId="7" xfId="2" applyFont="1" applyFill="1" applyBorder="1" applyAlignment="1">
      <alignment horizontal="center" vertical="center" wrapText="1"/>
    </xf>
    <xf numFmtId="0" fontId="12" fillId="3" borderId="8" xfId="2" applyFont="1" applyFill="1" applyBorder="1" applyAlignment="1">
      <alignment horizontal="center" vertical="center" wrapText="1"/>
    </xf>
    <xf numFmtId="0" fontId="12" fillId="3" borderId="10" xfId="2" applyFont="1" applyFill="1" applyBorder="1" applyAlignment="1">
      <alignment horizontal="center" vertical="center" wrapText="1"/>
    </xf>
    <xf numFmtId="0" fontId="12" fillId="3" borderId="7" xfId="2" applyFont="1" applyFill="1" applyBorder="1" applyAlignment="1">
      <alignment horizontal="center" vertical="center" wrapText="1"/>
    </xf>
    <xf numFmtId="0" fontId="12" fillId="3" borderId="8" xfId="2" applyFont="1" applyFill="1" applyBorder="1" applyAlignment="1">
      <alignment horizontal="center" vertical="center" wrapText="1"/>
    </xf>
    <xf numFmtId="0" fontId="22" fillId="3" borderId="2" xfId="2" applyFont="1" applyFill="1" applyBorder="1" applyAlignment="1">
      <alignment horizontal="center" vertical="center" wrapText="1"/>
    </xf>
    <xf numFmtId="0" fontId="22" fillId="3" borderId="4" xfId="2" applyFont="1" applyFill="1" applyBorder="1" applyAlignment="1">
      <alignment horizontal="center" vertical="center" wrapText="1"/>
    </xf>
    <xf numFmtId="0" fontId="22" fillId="3" borderId="5" xfId="2" applyFont="1" applyFill="1" applyBorder="1" applyAlignment="1">
      <alignment horizontal="center" vertical="center" wrapText="1"/>
    </xf>
    <xf numFmtId="0" fontId="12" fillId="3" borderId="33" xfId="2" applyFont="1" applyFill="1" applyBorder="1" applyAlignment="1">
      <alignment horizontal="center" vertical="center" wrapText="1"/>
    </xf>
    <xf numFmtId="0" fontId="12" fillId="3" borderId="34" xfId="2" applyFont="1" applyFill="1" applyBorder="1" applyAlignment="1">
      <alignment horizontal="center" vertical="center" wrapText="1"/>
    </xf>
    <xf numFmtId="0" fontId="12" fillId="3" borderId="10" xfId="2" applyFont="1" applyFill="1" applyBorder="1" applyAlignment="1">
      <alignment horizontal="center" vertical="center" wrapText="1"/>
    </xf>
    <xf numFmtId="0" fontId="12" fillId="3" borderId="32" xfId="2" applyFont="1" applyFill="1" applyBorder="1" applyAlignment="1">
      <alignment horizontal="center" vertical="center" wrapText="1"/>
    </xf>
    <xf numFmtId="0" fontId="12" fillId="3" borderId="7" xfId="2" applyFont="1" applyFill="1" applyBorder="1" applyAlignment="1">
      <alignment horizontal="center" vertical="center" wrapText="1"/>
    </xf>
    <xf numFmtId="0" fontId="12" fillId="3" borderId="31" xfId="2" applyFont="1" applyFill="1" applyBorder="1" applyAlignment="1">
      <alignment horizontal="center" vertical="center" wrapText="1"/>
    </xf>
    <xf numFmtId="0" fontId="15" fillId="3" borderId="7" xfId="2" applyFont="1" applyFill="1" applyBorder="1" applyAlignment="1">
      <alignment horizontal="center" vertical="center" wrapText="1"/>
    </xf>
    <xf numFmtId="0" fontId="15" fillId="3" borderId="31" xfId="2" applyFont="1" applyFill="1" applyBorder="1" applyAlignment="1">
      <alignment horizontal="center" vertical="center" wrapText="1"/>
    </xf>
    <xf numFmtId="0" fontId="12" fillId="3" borderId="8" xfId="2" applyFont="1" applyFill="1" applyBorder="1" applyAlignment="1">
      <alignment horizontal="center" vertical="center" wrapText="1"/>
    </xf>
    <xf numFmtId="0" fontId="12" fillId="3" borderId="9" xfId="2" applyFont="1" applyFill="1" applyBorder="1" applyAlignment="1">
      <alignment horizontal="center" vertical="center" wrapText="1"/>
    </xf>
    <xf numFmtId="0" fontId="12" fillId="3" borderId="2" xfId="2" applyFont="1" applyFill="1" applyBorder="1" applyAlignment="1">
      <alignment horizontal="center" vertical="center" wrapText="1"/>
    </xf>
    <xf numFmtId="0" fontId="12" fillId="3" borderId="4" xfId="2" applyFont="1" applyFill="1" applyBorder="1" applyAlignment="1">
      <alignment horizontal="center" vertical="center" wrapText="1"/>
    </xf>
    <xf numFmtId="0" fontId="12" fillId="3" borderId="5" xfId="2" applyFont="1" applyFill="1" applyBorder="1" applyAlignment="1">
      <alignment horizontal="center" vertical="center" wrapText="1"/>
    </xf>
    <xf numFmtId="0" fontId="16" fillId="0" borderId="35" xfId="2" applyFont="1" applyFill="1" applyBorder="1" applyAlignment="1">
      <alignment horizontal="right" vertical="center" wrapText="1"/>
    </xf>
    <xf numFmtId="0" fontId="10" fillId="0" borderId="0" xfId="2" applyFont="1" applyFill="1" applyBorder="1" applyAlignment="1">
      <alignment horizontal="center" vertical="center" wrapText="1"/>
    </xf>
    <xf numFmtId="0" fontId="16" fillId="0" borderId="0" xfId="2" applyFont="1" applyFill="1" applyBorder="1" applyAlignment="1">
      <alignment horizontal="right" vertical="center" wrapText="1"/>
    </xf>
    <xf numFmtId="0" fontId="12" fillId="3" borderId="12" xfId="2" applyFont="1" applyFill="1" applyBorder="1" applyAlignment="1">
      <alignment horizontal="center" vertical="center" wrapText="1"/>
    </xf>
    <xf numFmtId="0" fontId="12" fillId="3" borderId="14" xfId="2" applyFont="1" applyFill="1" applyBorder="1" applyAlignment="1">
      <alignment horizontal="center" vertical="center" wrapText="1"/>
    </xf>
    <xf numFmtId="0" fontId="20" fillId="3" borderId="2" xfId="2" applyFont="1" applyFill="1" applyBorder="1" applyAlignment="1">
      <alignment horizontal="center" vertical="center" wrapText="1"/>
    </xf>
    <xf numFmtId="0" fontId="20" fillId="3" borderId="4" xfId="2" applyFont="1" applyFill="1" applyBorder="1" applyAlignment="1">
      <alignment horizontal="center" vertical="center" wrapText="1"/>
    </xf>
    <xf numFmtId="0" fontId="20" fillId="3" borderId="5" xfId="2" applyFont="1" applyFill="1" applyBorder="1" applyAlignment="1">
      <alignment horizontal="center" vertical="center" wrapText="1"/>
    </xf>
    <xf numFmtId="0" fontId="12" fillId="3" borderId="3" xfId="2" applyFont="1" applyFill="1" applyBorder="1" applyAlignment="1">
      <alignment horizontal="center" vertical="center" wrapText="1"/>
    </xf>
    <xf numFmtId="0" fontId="12" fillId="3" borderId="6" xfId="2" applyFont="1" applyFill="1" applyBorder="1" applyAlignment="1">
      <alignment horizontal="center" vertical="center" wrapText="1"/>
    </xf>
    <xf numFmtId="0" fontId="12" fillId="3" borderId="11" xfId="2" applyFont="1" applyFill="1" applyBorder="1" applyAlignment="1">
      <alignment horizontal="center" vertical="center" wrapText="1"/>
    </xf>
    <xf numFmtId="0" fontId="12" fillId="3" borderId="13" xfId="2" applyFont="1" applyFill="1" applyBorder="1" applyAlignment="1">
      <alignment horizontal="center" vertical="center" wrapText="1"/>
    </xf>
    <xf numFmtId="0" fontId="10" fillId="4" borderId="0" xfId="2" applyFont="1" applyFill="1" applyBorder="1" applyAlignment="1">
      <alignment horizontal="center" vertical="center" wrapText="1"/>
    </xf>
    <xf numFmtId="0" fontId="10" fillId="4" borderId="0" xfId="2" applyFont="1" applyFill="1" applyBorder="1" applyAlignment="1">
      <alignment horizontal="center" vertical="center"/>
    </xf>
    <xf numFmtId="0" fontId="20" fillId="6" borderId="2" xfId="2" applyFont="1" applyFill="1" applyBorder="1" applyAlignment="1">
      <alignment horizontal="center" vertical="center" wrapText="1"/>
    </xf>
    <xf numFmtId="0" fontId="20" fillId="6" borderId="4" xfId="2" applyFont="1" applyFill="1" applyBorder="1" applyAlignment="1">
      <alignment horizontal="center" vertical="center" wrapText="1"/>
    </xf>
    <xf numFmtId="0" fontId="20" fillId="6" borderId="5" xfId="2" applyFont="1" applyFill="1" applyBorder="1" applyAlignment="1">
      <alignment horizontal="center" vertical="center" wrapText="1"/>
    </xf>
    <xf numFmtId="167" fontId="12" fillId="3" borderId="7" xfId="2" applyNumberFormat="1" applyFont="1" applyFill="1" applyBorder="1" applyAlignment="1">
      <alignment horizontal="center" vertical="center" wrapText="1"/>
    </xf>
    <xf numFmtId="167" fontId="12" fillId="3" borderId="31" xfId="2" applyNumberFormat="1" applyFont="1" applyFill="1" applyBorder="1" applyAlignment="1">
      <alignment horizontal="center" vertical="center" wrapText="1"/>
    </xf>
    <xf numFmtId="0" fontId="10" fillId="6" borderId="2" xfId="2" applyFont="1" applyFill="1" applyBorder="1" applyAlignment="1">
      <alignment horizontal="center" vertical="center" wrapText="1"/>
    </xf>
    <xf numFmtId="0" fontId="10" fillId="6" borderId="4" xfId="2" applyFont="1" applyFill="1" applyBorder="1" applyAlignment="1">
      <alignment horizontal="center" vertical="center" wrapText="1"/>
    </xf>
    <xf numFmtId="0" fontId="10" fillId="6" borderId="5" xfId="2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2"/>
    <cellStyle name="Обычный_Лист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2:AB147"/>
  <sheetViews>
    <sheetView tabSelected="1" view="pageBreakPreview" zoomScale="70" zoomScaleSheetLayoutView="70" workbookViewId="0">
      <selection activeCell="L13" sqref="L13"/>
    </sheetView>
  </sheetViews>
  <sheetFormatPr defaultRowHeight="15" x14ac:dyDescent="0.25"/>
  <cols>
    <col min="1" max="1" width="2.85546875" customWidth="1"/>
    <col min="2" max="2" width="20.5703125" customWidth="1"/>
    <col min="3" max="18" width="16.28515625" customWidth="1"/>
    <col min="19" max="19" width="12.42578125" customWidth="1"/>
    <col min="20" max="20" width="14.7109375" customWidth="1"/>
    <col min="21" max="21" width="15.140625" customWidth="1"/>
    <col min="22" max="22" width="21" customWidth="1"/>
    <col min="28" max="28" width="13.140625" bestFit="1" customWidth="1"/>
  </cols>
  <sheetData>
    <row r="2" spans="2:28" ht="32.25" customHeight="1" x14ac:dyDescent="0.25">
      <c r="B2" s="136" t="s">
        <v>27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7"/>
      <c r="T2" s="1"/>
      <c r="U2" s="1"/>
      <c r="V2" s="1"/>
      <c r="W2" s="1"/>
      <c r="X2" s="1"/>
      <c r="Y2" s="1"/>
      <c r="Z2" s="1"/>
      <c r="AA2" s="1"/>
      <c r="AB2" s="1"/>
    </row>
    <row r="3" spans="2:28" ht="38.25" customHeight="1" x14ac:dyDescent="0.25">
      <c r="B3" s="136" t="s">
        <v>24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6"/>
      <c r="T3" s="4"/>
      <c r="U3" s="1"/>
      <c r="V3" s="1"/>
      <c r="W3" s="1"/>
      <c r="X3" s="1"/>
      <c r="Y3" s="1"/>
      <c r="Z3" s="1"/>
      <c r="AA3" s="1"/>
    </row>
    <row r="4" spans="2:28" ht="26.25" thickBot="1" x14ac:dyDescent="0.3"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"/>
      <c r="T4" s="4"/>
      <c r="U4" s="1"/>
      <c r="V4" s="1"/>
      <c r="W4" s="1"/>
      <c r="X4" s="1"/>
      <c r="Y4" s="1"/>
      <c r="Z4" s="1"/>
      <c r="AA4" s="1"/>
    </row>
    <row r="5" spans="2:28" ht="63" customHeight="1" thickBot="1" x14ac:dyDescent="0.3">
      <c r="B5" s="60" t="s">
        <v>44</v>
      </c>
      <c r="C5" s="119" t="s">
        <v>25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1"/>
      <c r="U5" s="100"/>
    </row>
    <row r="6" spans="2:28" s="2" customFormat="1" ht="16.5" thickBot="1" x14ac:dyDescent="0.35">
      <c r="B6" s="46">
        <v>1</v>
      </c>
      <c r="C6" s="47">
        <v>2</v>
      </c>
      <c r="D6" s="48">
        <v>3</v>
      </c>
      <c r="E6" s="48">
        <v>4</v>
      </c>
      <c r="F6" s="48">
        <v>5</v>
      </c>
      <c r="G6" s="48">
        <v>6</v>
      </c>
      <c r="H6" s="48">
        <v>7</v>
      </c>
      <c r="I6" s="48">
        <v>8</v>
      </c>
      <c r="J6" s="48">
        <v>9</v>
      </c>
      <c r="K6" s="48">
        <v>10</v>
      </c>
      <c r="L6" s="48">
        <v>11</v>
      </c>
      <c r="M6" s="48">
        <v>12</v>
      </c>
      <c r="N6" s="49">
        <v>13</v>
      </c>
      <c r="O6" s="47">
        <v>14</v>
      </c>
      <c r="P6" s="48">
        <v>15</v>
      </c>
      <c r="Q6" s="48">
        <v>16</v>
      </c>
      <c r="R6" s="49">
        <v>17</v>
      </c>
      <c r="S6" s="10"/>
    </row>
    <row r="7" spans="2:28" s="2" customFormat="1" ht="16.5" customHeight="1" thickBot="1" x14ac:dyDescent="0.35">
      <c r="B7" s="122" t="s">
        <v>0</v>
      </c>
      <c r="C7" s="124" t="s">
        <v>14</v>
      </c>
      <c r="D7" s="126" t="s">
        <v>15</v>
      </c>
      <c r="E7" s="128" t="s">
        <v>28</v>
      </c>
      <c r="F7" s="128" t="s">
        <v>32</v>
      </c>
      <c r="G7" s="126" t="s">
        <v>42</v>
      </c>
      <c r="H7" s="126" t="s">
        <v>21</v>
      </c>
      <c r="I7" s="126" t="s">
        <v>20</v>
      </c>
      <c r="J7" s="126" t="s">
        <v>19</v>
      </c>
      <c r="K7" s="128" t="s">
        <v>41</v>
      </c>
      <c r="L7" s="128" t="s">
        <v>33</v>
      </c>
      <c r="M7" s="126" t="s">
        <v>42</v>
      </c>
      <c r="N7" s="130" t="s">
        <v>21</v>
      </c>
      <c r="O7" s="132" t="s">
        <v>16</v>
      </c>
      <c r="P7" s="133"/>
      <c r="Q7" s="133"/>
      <c r="R7" s="134"/>
      <c r="S7" s="10"/>
      <c r="T7" s="98"/>
    </row>
    <row r="8" spans="2:28" s="2" customFormat="1" ht="72" customHeight="1" thickBot="1" x14ac:dyDescent="0.35">
      <c r="B8" s="123"/>
      <c r="C8" s="125"/>
      <c r="D8" s="127"/>
      <c r="E8" s="129"/>
      <c r="F8" s="129"/>
      <c r="G8" s="127"/>
      <c r="H8" s="127"/>
      <c r="I8" s="127"/>
      <c r="J8" s="127"/>
      <c r="K8" s="129"/>
      <c r="L8" s="129"/>
      <c r="M8" s="127"/>
      <c r="N8" s="131"/>
      <c r="O8" s="73" t="s">
        <v>17</v>
      </c>
      <c r="P8" s="74" t="s">
        <v>18</v>
      </c>
      <c r="Q8" s="74" t="s">
        <v>43</v>
      </c>
      <c r="R8" s="72" t="s">
        <v>22</v>
      </c>
      <c r="S8" s="10"/>
      <c r="T8" s="97"/>
    </row>
    <row r="9" spans="2:28" s="2" customFormat="1" ht="15.75" x14ac:dyDescent="0.3">
      <c r="B9" s="42" t="s">
        <v>1</v>
      </c>
      <c r="C9" s="21">
        <v>302</v>
      </c>
      <c r="D9" s="58">
        <v>292600</v>
      </c>
      <c r="E9" s="54">
        <v>293</v>
      </c>
      <c r="F9" s="65">
        <v>278192.5</v>
      </c>
      <c r="G9" s="20"/>
      <c r="H9" s="58"/>
      <c r="I9" s="21">
        <v>44</v>
      </c>
      <c r="J9" s="20">
        <v>45000</v>
      </c>
      <c r="K9" s="53">
        <v>44</v>
      </c>
      <c r="L9" s="65">
        <v>40575</v>
      </c>
      <c r="M9" s="29"/>
      <c r="N9" s="22"/>
      <c r="O9" s="23">
        <f t="shared" ref="O9:P20" si="0">C9+I9</f>
        <v>346</v>
      </c>
      <c r="P9" s="109">
        <f t="shared" si="0"/>
        <v>337600</v>
      </c>
      <c r="Q9" s="25">
        <f t="shared" ref="Q9:R20" si="1">G9+M9</f>
        <v>0</v>
      </c>
      <c r="R9" s="26">
        <f t="shared" si="1"/>
        <v>0</v>
      </c>
      <c r="S9" s="10"/>
      <c r="T9" s="98"/>
    </row>
    <row r="10" spans="2:28" s="2" customFormat="1" ht="15.75" x14ac:dyDescent="0.3">
      <c r="B10" s="43" t="s">
        <v>2</v>
      </c>
      <c r="C10" s="28">
        <v>302</v>
      </c>
      <c r="D10" s="59">
        <v>292600</v>
      </c>
      <c r="E10" s="54">
        <v>289</v>
      </c>
      <c r="F10" s="66">
        <v>278595.5</v>
      </c>
      <c r="G10" s="27">
        <v>15500</v>
      </c>
      <c r="H10" s="59">
        <v>2000</v>
      </c>
      <c r="I10" s="28">
        <v>44</v>
      </c>
      <c r="J10" s="27">
        <v>45000</v>
      </c>
      <c r="K10" s="54">
        <v>44</v>
      </c>
      <c r="L10" s="66">
        <v>39475</v>
      </c>
      <c r="M10" s="29"/>
      <c r="N10" s="30"/>
      <c r="O10" s="31">
        <f t="shared" si="0"/>
        <v>346</v>
      </c>
      <c r="P10" s="32">
        <f t="shared" si="0"/>
        <v>337600</v>
      </c>
      <c r="Q10" s="33">
        <f t="shared" si="1"/>
        <v>15500</v>
      </c>
      <c r="R10" s="34">
        <f t="shared" si="1"/>
        <v>2000</v>
      </c>
      <c r="S10" s="10"/>
    </row>
    <row r="11" spans="2:28" s="2" customFormat="1" ht="15.75" x14ac:dyDescent="0.3">
      <c r="B11" s="43" t="s">
        <v>3</v>
      </c>
      <c r="C11" s="28">
        <v>302</v>
      </c>
      <c r="D11" s="59">
        <v>292600</v>
      </c>
      <c r="E11" s="54">
        <v>289</v>
      </c>
      <c r="F11" s="66">
        <v>277924</v>
      </c>
      <c r="G11" s="27">
        <v>2000</v>
      </c>
      <c r="H11" s="59">
        <v>28950</v>
      </c>
      <c r="I11" s="28">
        <v>44</v>
      </c>
      <c r="J11" s="27">
        <v>45000</v>
      </c>
      <c r="K11" s="54">
        <v>44</v>
      </c>
      <c r="L11" s="66">
        <v>40724</v>
      </c>
      <c r="M11" s="29"/>
      <c r="N11" s="30">
        <v>11150</v>
      </c>
      <c r="O11" s="31">
        <f t="shared" si="0"/>
        <v>346</v>
      </c>
      <c r="P11" s="32">
        <f>D11+J11</f>
        <v>337600</v>
      </c>
      <c r="Q11" s="33">
        <f t="shared" si="1"/>
        <v>2000</v>
      </c>
      <c r="R11" s="34">
        <f t="shared" si="1"/>
        <v>40100</v>
      </c>
      <c r="S11" s="10"/>
    </row>
    <row r="12" spans="2:28" s="2" customFormat="1" ht="15.75" x14ac:dyDescent="0.3">
      <c r="B12" s="43" t="s">
        <v>4</v>
      </c>
      <c r="C12" s="63">
        <v>302</v>
      </c>
      <c r="D12" s="59">
        <v>292600</v>
      </c>
      <c r="E12" s="54">
        <v>289</v>
      </c>
      <c r="F12" s="66">
        <v>277924</v>
      </c>
      <c r="G12" s="27"/>
      <c r="H12" s="59">
        <v>30000</v>
      </c>
      <c r="I12" s="28">
        <v>44</v>
      </c>
      <c r="J12" s="27">
        <v>45000</v>
      </c>
      <c r="K12" s="54">
        <v>44</v>
      </c>
      <c r="L12" s="66">
        <v>40724</v>
      </c>
      <c r="M12" s="62"/>
      <c r="N12" s="30">
        <v>15000</v>
      </c>
      <c r="O12" s="31">
        <f t="shared" si="0"/>
        <v>346</v>
      </c>
      <c r="P12" s="32">
        <f t="shared" si="0"/>
        <v>337600</v>
      </c>
      <c r="Q12" s="33">
        <f>G12+M12</f>
        <v>0</v>
      </c>
      <c r="R12" s="34">
        <f t="shared" si="1"/>
        <v>45000</v>
      </c>
      <c r="S12" s="10"/>
      <c r="T12" s="98"/>
      <c r="U12" s="97"/>
      <c r="V12" s="99"/>
    </row>
    <row r="13" spans="2:28" s="2" customFormat="1" ht="15.75" x14ac:dyDescent="0.3">
      <c r="B13" s="43" t="s">
        <v>5</v>
      </c>
      <c r="C13" s="63">
        <v>302</v>
      </c>
      <c r="D13" s="59"/>
      <c r="E13" s="54"/>
      <c r="F13" s="66"/>
      <c r="G13" s="27"/>
      <c r="H13" s="59"/>
      <c r="I13" s="28"/>
      <c r="J13" s="27"/>
      <c r="K13" s="54"/>
      <c r="L13" s="66"/>
      <c r="M13" s="29"/>
      <c r="N13" s="30"/>
      <c r="O13" s="31">
        <f t="shared" si="0"/>
        <v>302</v>
      </c>
      <c r="P13" s="32">
        <f t="shared" si="0"/>
        <v>0</v>
      </c>
      <c r="Q13" s="33">
        <f t="shared" si="1"/>
        <v>0</v>
      </c>
      <c r="R13" s="34">
        <f t="shared" si="1"/>
        <v>0</v>
      </c>
      <c r="S13" s="10"/>
      <c r="T13" s="98"/>
      <c r="U13" s="102"/>
      <c r="V13" s="98"/>
    </row>
    <row r="14" spans="2:28" s="2" customFormat="1" ht="15.75" x14ac:dyDescent="0.3">
      <c r="B14" s="43" t="s">
        <v>6</v>
      </c>
      <c r="C14" s="63">
        <v>302</v>
      </c>
      <c r="D14" s="59"/>
      <c r="E14" s="54"/>
      <c r="F14" s="66"/>
      <c r="G14" s="27"/>
      <c r="H14" s="59"/>
      <c r="I14" s="28"/>
      <c r="J14" s="27"/>
      <c r="K14" s="54"/>
      <c r="L14" s="66"/>
      <c r="M14" s="29"/>
      <c r="N14" s="30"/>
      <c r="O14" s="31">
        <f t="shared" si="0"/>
        <v>302</v>
      </c>
      <c r="P14" s="32">
        <f t="shared" si="0"/>
        <v>0</v>
      </c>
      <c r="Q14" s="33">
        <f t="shared" si="1"/>
        <v>0</v>
      </c>
      <c r="R14" s="34">
        <f t="shared" si="1"/>
        <v>0</v>
      </c>
      <c r="S14" s="10"/>
      <c r="T14" s="97"/>
    </row>
    <row r="15" spans="2:28" s="2" customFormat="1" ht="15.75" x14ac:dyDescent="0.3">
      <c r="B15" s="44" t="s">
        <v>7</v>
      </c>
      <c r="C15" s="63">
        <v>302</v>
      </c>
      <c r="D15" s="59"/>
      <c r="E15" s="54"/>
      <c r="F15" s="66"/>
      <c r="G15" s="27"/>
      <c r="H15" s="59"/>
      <c r="I15" s="28"/>
      <c r="J15" s="27"/>
      <c r="K15" s="54"/>
      <c r="L15" s="66"/>
      <c r="M15" s="29"/>
      <c r="N15" s="30"/>
      <c r="O15" s="31">
        <f t="shared" si="0"/>
        <v>302</v>
      </c>
      <c r="P15" s="32">
        <f t="shared" si="0"/>
        <v>0</v>
      </c>
      <c r="Q15" s="33">
        <f t="shared" si="1"/>
        <v>0</v>
      </c>
      <c r="R15" s="34">
        <f t="shared" si="1"/>
        <v>0</v>
      </c>
      <c r="S15" s="10"/>
      <c r="T15" s="98"/>
    </row>
    <row r="16" spans="2:28" s="2" customFormat="1" ht="15.75" x14ac:dyDescent="0.3">
      <c r="B16" s="43" t="s">
        <v>8</v>
      </c>
      <c r="C16" s="63">
        <v>302</v>
      </c>
      <c r="D16" s="59"/>
      <c r="E16" s="54"/>
      <c r="F16" s="66"/>
      <c r="G16" s="27"/>
      <c r="H16" s="59"/>
      <c r="I16" s="28"/>
      <c r="J16" s="27"/>
      <c r="K16" s="54"/>
      <c r="L16" s="66"/>
      <c r="M16" s="27"/>
      <c r="N16" s="35"/>
      <c r="O16" s="31">
        <f t="shared" si="0"/>
        <v>302</v>
      </c>
      <c r="P16" s="32">
        <f t="shared" si="0"/>
        <v>0</v>
      </c>
      <c r="Q16" s="33">
        <f t="shared" si="1"/>
        <v>0</v>
      </c>
      <c r="R16" s="34">
        <f t="shared" si="1"/>
        <v>0</v>
      </c>
      <c r="S16" s="10"/>
    </row>
    <row r="17" spans="2:22" s="2" customFormat="1" ht="15.75" x14ac:dyDescent="0.3">
      <c r="B17" s="43" t="s">
        <v>9</v>
      </c>
      <c r="C17" s="63">
        <v>302</v>
      </c>
      <c r="D17" s="59"/>
      <c r="E17" s="54"/>
      <c r="F17" s="66"/>
      <c r="G17" s="27"/>
      <c r="H17" s="59"/>
      <c r="I17" s="28"/>
      <c r="J17" s="27"/>
      <c r="K17" s="54"/>
      <c r="L17" s="66"/>
      <c r="M17" s="27"/>
      <c r="N17" s="30"/>
      <c r="O17" s="31">
        <f t="shared" si="0"/>
        <v>302</v>
      </c>
      <c r="P17" s="32">
        <f t="shared" si="0"/>
        <v>0</v>
      </c>
      <c r="Q17" s="33">
        <f t="shared" si="1"/>
        <v>0</v>
      </c>
      <c r="R17" s="34">
        <f t="shared" si="1"/>
        <v>0</v>
      </c>
      <c r="S17" s="10"/>
    </row>
    <row r="18" spans="2:22" ht="15.75" x14ac:dyDescent="0.3">
      <c r="B18" s="43" t="s">
        <v>10</v>
      </c>
      <c r="C18" s="63">
        <v>302</v>
      </c>
      <c r="D18" s="59"/>
      <c r="E18" s="54"/>
      <c r="F18" s="66"/>
      <c r="G18" s="29"/>
      <c r="H18" s="67"/>
      <c r="I18" s="28"/>
      <c r="J18" s="27"/>
      <c r="K18" s="54"/>
      <c r="L18" s="66"/>
      <c r="M18" s="29"/>
      <c r="N18" s="30"/>
      <c r="O18" s="31">
        <f t="shared" si="0"/>
        <v>302</v>
      </c>
      <c r="P18" s="32">
        <f t="shared" si="0"/>
        <v>0</v>
      </c>
      <c r="Q18" s="33">
        <f t="shared" si="1"/>
        <v>0</v>
      </c>
      <c r="R18" s="34">
        <f t="shared" si="1"/>
        <v>0</v>
      </c>
      <c r="S18" s="5"/>
    </row>
    <row r="19" spans="2:22" ht="15.75" x14ac:dyDescent="0.3">
      <c r="B19" s="43" t="s">
        <v>11</v>
      </c>
      <c r="C19" s="63">
        <v>302</v>
      </c>
      <c r="D19" s="59"/>
      <c r="E19" s="54"/>
      <c r="F19" s="66"/>
      <c r="G19" s="27"/>
      <c r="H19" s="59"/>
      <c r="I19" s="28"/>
      <c r="J19" s="27"/>
      <c r="K19" s="54"/>
      <c r="L19" s="66"/>
      <c r="M19" s="27"/>
      <c r="N19" s="35"/>
      <c r="O19" s="31">
        <f t="shared" si="0"/>
        <v>302</v>
      </c>
      <c r="P19" s="32">
        <f t="shared" si="0"/>
        <v>0</v>
      </c>
      <c r="Q19" s="33">
        <f t="shared" si="1"/>
        <v>0</v>
      </c>
      <c r="R19" s="34">
        <f t="shared" si="1"/>
        <v>0</v>
      </c>
      <c r="S19" s="5"/>
    </row>
    <row r="20" spans="2:22" ht="16.5" thickBot="1" x14ac:dyDescent="0.35">
      <c r="B20" s="45" t="s">
        <v>12</v>
      </c>
      <c r="C20" s="64">
        <v>302</v>
      </c>
      <c r="D20" s="59"/>
      <c r="E20" s="54"/>
      <c r="F20" s="66"/>
      <c r="G20" s="36"/>
      <c r="H20" s="68"/>
      <c r="I20" s="37"/>
      <c r="J20" s="36"/>
      <c r="K20" s="54"/>
      <c r="L20" s="66"/>
      <c r="M20" s="36"/>
      <c r="N20" s="107"/>
      <c r="O20" s="38">
        <f t="shared" si="0"/>
        <v>302</v>
      </c>
      <c r="P20" s="39">
        <f t="shared" si="0"/>
        <v>0</v>
      </c>
      <c r="Q20" s="40">
        <f t="shared" si="1"/>
        <v>0</v>
      </c>
      <c r="R20" s="41">
        <f t="shared" si="1"/>
        <v>0</v>
      </c>
    </row>
    <row r="21" spans="2:22" s="61" customFormat="1" ht="15.75" thickBot="1" x14ac:dyDescent="0.3">
      <c r="B21" s="50" t="s">
        <v>13</v>
      </c>
      <c r="C21" s="15" t="s">
        <v>23</v>
      </c>
      <c r="D21" s="19">
        <f>SUM(D9:D20)</f>
        <v>1170400</v>
      </c>
      <c r="E21" s="17" t="s">
        <v>23</v>
      </c>
      <c r="F21" s="19">
        <f>SUM(F9:F20)</f>
        <v>1112636</v>
      </c>
      <c r="G21" s="16">
        <f>SUM(G9:G20)</f>
        <v>17500</v>
      </c>
      <c r="H21" s="16">
        <f>SUM(H9:H20)</f>
        <v>60950</v>
      </c>
      <c r="I21" s="108" t="s">
        <v>23</v>
      </c>
      <c r="J21" s="55">
        <f>SUM(J9:J20)</f>
        <v>180000</v>
      </c>
      <c r="K21" s="17" t="s">
        <v>23</v>
      </c>
      <c r="L21" s="19">
        <f>SUM(L9:L20)</f>
        <v>161498</v>
      </c>
      <c r="M21" s="16">
        <f>SUM(M9:M20)</f>
        <v>0</v>
      </c>
      <c r="N21" s="18">
        <f>SUM(N9:N20)</f>
        <v>26150</v>
      </c>
      <c r="O21" s="15" t="s">
        <v>23</v>
      </c>
      <c r="P21" s="19">
        <f>SUM(P9:P20)</f>
        <v>1350400</v>
      </c>
      <c r="Q21" s="16">
        <f>SUM(Q9:Q20)</f>
        <v>17500</v>
      </c>
      <c r="R21" s="18">
        <f>SUM(R9:R20)</f>
        <v>87100</v>
      </c>
    </row>
    <row r="22" spans="2:22" ht="13.5" customHeight="1" thickBot="1" x14ac:dyDescent="0.3">
      <c r="B22" s="51"/>
      <c r="C22" s="11"/>
      <c r="D22" s="52"/>
      <c r="E22" s="52"/>
      <c r="F22" s="52"/>
      <c r="G22" s="12"/>
      <c r="H22" s="12"/>
      <c r="I22" s="11"/>
      <c r="J22" s="52"/>
      <c r="K22" s="52"/>
      <c r="L22" s="52"/>
      <c r="M22" s="12"/>
      <c r="N22" s="12"/>
      <c r="O22" s="11"/>
      <c r="P22" s="52"/>
      <c r="Q22" s="12"/>
      <c r="R22" s="12"/>
    </row>
    <row r="23" spans="2:22" ht="63" customHeight="1" thickBot="1" x14ac:dyDescent="0.3">
      <c r="B23" s="60" t="s">
        <v>44</v>
      </c>
      <c r="C23" s="119" t="s">
        <v>26</v>
      </c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1"/>
      <c r="U23" s="100"/>
    </row>
    <row r="24" spans="2:22" s="2" customFormat="1" ht="16.5" thickBot="1" x14ac:dyDescent="0.35">
      <c r="B24" s="46">
        <v>1</v>
      </c>
      <c r="C24" s="47">
        <v>2</v>
      </c>
      <c r="D24" s="48">
        <v>3</v>
      </c>
      <c r="E24" s="48">
        <v>4</v>
      </c>
      <c r="F24" s="48">
        <v>5</v>
      </c>
      <c r="G24" s="48">
        <v>6</v>
      </c>
      <c r="H24" s="48">
        <v>7</v>
      </c>
      <c r="I24" s="48">
        <v>8</v>
      </c>
      <c r="J24" s="48">
        <v>9</v>
      </c>
      <c r="K24" s="48">
        <v>10</v>
      </c>
      <c r="L24" s="48">
        <v>11</v>
      </c>
      <c r="M24" s="48">
        <v>12</v>
      </c>
      <c r="N24" s="49">
        <v>13</v>
      </c>
      <c r="O24" s="47">
        <v>14</v>
      </c>
      <c r="P24" s="48">
        <v>15</v>
      </c>
      <c r="Q24" s="48">
        <v>16</v>
      </c>
      <c r="R24" s="49">
        <v>17</v>
      </c>
      <c r="S24" s="10"/>
    </row>
    <row r="25" spans="2:22" s="2" customFormat="1" ht="16.5" customHeight="1" thickBot="1" x14ac:dyDescent="0.35">
      <c r="B25" s="122" t="s">
        <v>0</v>
      </c>
      <c r="C25" s="124" t="s">
        <v>14</v>
      </c>
      <c r="D25" s="126" t="s">
        <v>15</v>
      </c>
      <c r="E25" s="128" t="s">
        <v>28</v>
      </c>
      <c r="F25" s="128" t="s">
        <v>32</v>
      </c>
      <c r="G25" s="126" t="s">
        <v>42</v>
      </c>
      <c r="H25" s="126" t="s">
        <v>21</v>
      </c>
      <c r="I25" s="126" t="s">
        <v>20</v>
      </c>
      <c r="J25" s="126" t="s">
        <v>19</v>
      </c>
      <c r="K25" s="128" t="s">
        <v>29</v>
      </c>
      <c r="L25" s="128" t="s">
        <v>33</v>
      </c>
      <c r="M25" s="126" t="s">
        <v>42</v>
      </c>
      <c r="N25" s="130" t="s">
        <v>21</v>
      </c>
      <c r="O25" s="132" t="s">
        <v>16</v>
      </c>
      <c r="P25" s="133"/>
      <c r="Q25" s="133"/>
      <c r="R25" s="134"/>
      <c r="S25" s="10"/>
      <c r="T25" s="98"/>
    </row>
    <row r="26" spans="2:22" s="2" customFormat="1" ht="72" customHeight="1" thickBot="1" x14ac:dyDescent="0.35">
      <c r="B26" s="123"/>
      <c r="C26" s="125"/>
      <c r="D26" s="127"/>
      <c r="E26" s="129"/>
      <c r="F26" s="129"/>
      <c r="G26" s="127"/>
      <c r="H26" s="127"/>
      <c r="I26" s="127"/>
      <c r="J26" s="127"/>
      <c r="K26" s="129"/>
      <c r="L26" s="129"/>
      <c r="M26" s="127"/>
      <c r="N26" s="131"/>
      <c r="O26" s="103" t="s">
        <v>17</v>
      </c>
      <c r="P26" s="104" t="s">
        <v>18</v>
      </c>
      <c r="Q26" s="104" t="s">
        <v>43</v>
      </c>
      <c r="R26" s="105" t="s">
        <v>22</v>
      </c>
      <c r="S26" s="10"/>
      <c r="T26" s="97"/>
    </row>
    <row r="27" spans="2:22" s="2" customFormat="1" ht="15.75" x14ac:dyDescent="0.3">
      <c r="B27" s="42" t="s">
        <v>1</v>
      </c>
      <c r="C27" s="21">
        <v>302</v>
      </c>
      <c r="D27" s="58">
        <v>15000</v>
      </c>
      <c r="E27" s="54">
        <v>38</v>
      </c>
      <c r="F27" s="65">
        <v>9182.1</v>
      </c>
      <c r="G27" s="20"/>
      <c r="H27" s="58">
        <v>9182.1</v>
      </c>
      <c r="I27" s="21">
        <v>44</v>
      </c>
      <c r="J27" s="20">
        <v>5000</v>
      </c>
      <c r="K27" s="53"/>
      <c r="L27" s="65"/>
      <c r="M27" s="29"/>
      <c r="N27" s="22"/>
      <c r="O27" s="23">
        <f t="shared" ref="O27:O38" si="2">C27+I27</f>
        <v>346</v>
      </c>
      <c r="P27" s="109">
        <f t="shared" ref="P27:P38" si="3">D27+J27</f>
        <v>20000</v>
      </c>
      <c r="Q27" s="25">
        <f>G27+M27</f>
        <v>0</v>
      </c>
      <c r="R27" s="26">
        <f t="shared" ref="R27:R38" si="4">H27+N27</f>
        <v>9182.1</v>
      </c>
      <c r="S27" s="10"/>
    </row>
    <row r="28" spans="2:22" s="2" customFormat="1" ht="15.75" x14ac:dyDescent="0.3">
      <c r="B28" s="43" t="s">
        <v>2</v>
      </c>
      <c r="C28" s="28">
        <v>302</v>
      </c>
      <c r="D28" s="59">
        <v>15000</v>
      </c>
      <c r="E28" s="54">
        <v>48</v>
      </c>
      <c r="F28" s="66">
        <v>800</v>
      </c>
      <c r="G28" s="27"/>
      <c r="H28" s="59">
        <v>890</v>
      </c>
      <c r="I28" s="28">
        <v>44</v>
      </c>
      <c r="J28" s="27">
        <v>5000</v>
      </c>
      <c r="K28" s="54"/>
      <c r="L28" s="66"/>
      <c r="M28" s="29"/>
      <c r="N28" s="30"/>
      <c r="O28" s="31">
        <f t="shared" si="2"/>
        <v>346</v>
      </c>
      <c r="P28" s="32">
        <f t="shared" si="3"/>
        <v>20000</v>
      </c>
      <c r="Q28" s="33">
        <f>G28+M28</f>
        <v>0</v>
      </c>
      <c r="R28" s="34">
        <f t="shared" si="4"/>
        <v>890</v>
      </c>
      <c r="S28" s="10"/>
    </row>
    <row r="29" spans="2:22" s="2" customFormat="1" ht="15.75" x14ac:dyDescent="0.3">
      <c r="B29" s="43" t="s">
        <v>3</v>
      </c>
      <c r="C29" s="28">
        <v>302</v>
      </c>
      <c r="D29" s="59">
        <v>15000</v>
      </c>
      <c r="E29" s="54"/>
      <c r="F29" s="66"/>
      <c r="G29" s="27"/>
      <c r="H29" s="59">
        <v>31400</v>
      </c>
      <c r="I29" s="28">
        <v>44</v>
      </c>
      <c r="J29" s="27">
        <v>5000</v>
      </c>
      <c r="K29" s="54"/>
      <c r="L29" s="66"/>
      <c r="M29" s="29"/>
      <c r="N29" s="30"/>
      <c r="O29" s="31">
        <f t="shared" si="2"/>
        <v>346</v>
      </c>
      <c r="P29" s="32">
        <f t="shared" si="3"/>
        <v>20000</v>
      </c>
      <c r="Q29" s="33">
        <f>G29+M29</f>
        <v>0</v>
      </c>
      <c r="R29" s="34">
        <f t="shared" si="4"/>
        <v>31400</v>
      </c>
      <c r="S29" s="10"/>
    </row>
    <row r="30" spans="2:22" s="2" customFormat="1" ht="15.75" x14ac:dyDescent="0.3">
      <c r="B30" s="43" t="s">
        <v>4</v>
      </c>
      <c r="C30" s="63">
        <v>302</v>
      </c>
      <c r="D30" s="59">
        <v>15000</v>
      </c>
      <c r="E30" s="54"/>
      <c r="F30" s="66"/>
      <c r="G30" s="27"/>
      <c r="H30" s="59">
        <v>70000</v>
      </c>
      <c r="I30" s="28"/>
      <c r="J30" s="27"/>
      <c r="K30" s="54"/>
      <c r="L30" s="66"/>
      <c r="M30" s="62"/>
      <c r="N30" s="30"/>
      <c r="O30" s="31">
        <f t="shared" si="2"/>
        <v>302</v>
      </c>
      <c r="P30" s="32">
        <f t="shared" si="3"/>
        <v>15000</v>
      </c>
      <c r="Q30" s="33">
        <f>G30+M30</f>
        <v>0</v>
      </c>
      <c r="R30" s="34">
        <f t="shared" si="4"/>
        <v>70000</v>
      </c>
      <c r="S30" s="10"/>
      <c r="T30" s="98"/>
      <c r="U30" s="97"/>
      <c r="V30" s="99"/>
    </row>
    <row r="31" spans="2:22" s="2" customFormat="1" ht="15.75" x14ac:dyDescent="0.3">
      <c r="B31" s="43" t="s">
        <v>5</v>
      </c>
      <c r="C31" s="63">
        <v>302</v>
      </c>
      <c r="D31" s="59"/>
      <c r="E31" s="54"/>
      <c r="F31" s="66"/>
      <c r="G31" s="27"/>
      <c r="H31" s="59"/>
      <c r="I31" s="28"/>
      <c r="J31" s="27"/>
      <c r="K31" s="54"/>
      <c r="L31" s="66"/>
      <c r="M31" s="29"/>
      <c r="N31" s="30"/>
      <c r="O31" s="31">
        <f t="shared" si="2"/>
        <v>302</v>
      </c>
      <c r="P31" s="32">
        <f t="shared" si="3"/>
        <v>0</v>
      </c>
      <c r="Q31" s="33">
        <f t="shared" ref="Q31:Q38" si="5">G31+M31</f>
        <v>0</v>
      </c>
      <c r="R31" s="34">
        <f t="shared" si="4"/>
        <v>0</v>
      </c>
      <c r="S31" s="10"/>
      <c r="T31" s="98"/>
      <c r="U31" s="102"/>
      <c r="V31" s="98"/>
    </row>
    <row r="32" spans="2:22" s="2" customFormat="1" ht="15.75" x14ac:dyDescent="0.3">
      <c r="B32" s="43" t="s">
        <v>6</v>
      </c>
      <c r="C32" s="63">
        <v>302</v>
      </c>
      <c r="D32" s="59"/>
      <c r="E32" s="54"/>
      <c r="F32" s="66"/>
      <c r="G32" s="27"/>
      <c r="H32" s="59"/>
      <c r="I32" s="28"/>
      <c r="J32" s="27"/>
      <c r="K32" s="54"/>
      <c r="L32" s="66"/>
      <c r="M32" s="29"/>
      <c r="N32" s="30"/>
      <c r="O32" s="31">
        <f t="shared" si="2"/>
        <v>302</v>
      </c>
      <c r="P32" s="32">
        <f t="shared" si="3"/>
        <v>0</v>
      </c>
      <c r="Q32" s="33">
        <f t="shared" si="5"/>
        <v>0</v>
      </c>
      <c r="R32" s="34">
        <f t="shared" si="4"/>
        <v>0</v>
      </c>
      <c r="S32" s="10"/>
      <c r="T32" s="97"/>
    </row>
    <row r="33" spans="2:22" s="2" customFormat="1" ht="15.75" x14ac:dyDescent="0.3">
      <c r="B33" s="44" t="s">
        <v>7</v>
      </c>
      <c r="C33" s="63">
        <v>302</v>
      </c>
      <c r="D33" s="59"/>
      <c r="E33" s="54"/>
      <c r="F33" s="66"/>
      <c r="G33" s="27"/>
      <c r="H33" s="59"/>
      <c r="I33" s="28"/>
      <c r="J33" s="27"/>
      <c r="K33" s="54"/>
      <c r="L33" s="66"/>
      <c r="M33" s="29"/>
      <c r="N33" s="30"/>
      <c r="O33" s="31">
        <f t="shared" si="2"/>
        <v>302</v>
      </c>
      <c r="P33" s="32">
        <f t="shared" si="3"/>
        <v>0</v>
      </c>
      <c r="Q33" s="33">
        <f t="shared" si="5"/>
        <v>0</v>
      </c>
      <c r="R33" s="34">
        <f t="shared" si="4"/>
        <v>0</v>
      </c>
      <c r="S33" s="10"/>
      <c r="T33" s="98"/>
    </row>
    <row r="34" spans="2:22" s="2" customFormat="1" ht="15.75" x14ac:dyDescent="0.3">
      <c r="B34" s="43" t="s">
        <v>8</v>
      </c>
      <c r="C34" s="63">
        <v>302</v>
      </c>
      <c r="D34" s="59"/>
      <c r="E34" s="54"/>
      <c r="F34" s="66"/>
      <c r="G34" s="27"/>
      <c r="H34" s="59"/>
      <c r="I34" s="28"/>
      <c r="J34" s="27"/>
      <c r="K34" s="54"/>
      <c r="L34" s="66"/>
      <c r="M34" s="27"/>
      <c r="N34" s="35"/>
      <c r="O34" s="31">
        <f t="shared" si="2"/>
        <v>302</v>
      </c>
      <c r="P34" s="32">
        <f t="shared" si="3"/>
        <v>0</v>
      </c>
      <c r="Q34" s="33">
        <f t="shared" si="5"/>
        <v>0</v>
      </c>
      <c r="R34" s="34">
        <f t="shared" si="4"/>
        <v>0</v>
      </c>
      <c r="S34" s="10"/>
    </row>
    <row r="35" spans="2:22" s="2" customFormat="1" ht="15.75" x14ac:dyDescent="0.3">
      <c r="B35" s="43" t="s">
        <v>9</v>
      </c>
      <c r="C35" s="63">
        <v>302</v>
      </c>
      <c r="D35" s="59"/>
      <c r="E35" s="54"/>
      <c r="F35" s="66"/>
      <c r="G35" s="27"/>
      <c r="H35" s="59"/>
      <c r="I35" s="28"/>
      <c r="J35" s="27"/>
      <c r="K35" s="54"/>
      <c r="L35" s="66"/>
      <c r="M35" s="27"/>
      <c r="N35" s="30"/>
      <c r="O35" s="31">
        <f t="shared" si="2"/>
        <v>302</v>
      </c>
      <c r="P35" s="32">
        <f t="shared" si="3"/>
        <v>0</v>
      </c>
      <c r="Q35" s="33">
        <f t="shared" si="5"/>
        <v>0</v>
      </c>
      <c r="R35" s="34">
        <f t="shared" si="4"/>
        <v>0</v>
      </c>
      <c r="S35" s="10"/>
    </row>
    <row r="36" spans="2:22" ht="15.75" x14ac:dyDescent="0.3">
      <c r="B36" s="43" t="s">
        <v>10</v>
      </c>
      <c r="C36" s="63">
        <v>302</v>
      </c>
      <c r="D36" s="59"/>
      <c r="E36" s="54"/>
      <c r="F36" s="66"/>
      <c r="G36" s="29"/>
      <c r="H36" s="67"/>
      <c r="I36" s="28"/>
      <c r="J36" s="27"/>
      <c r="K36" s="54"/>
      <c r="L36" s="66"/>
      <c r="M36" s="29"/>
      <c r="N36" s="30"/>
      <c r="O36" s="31">
        <f t="shared" si="2"/>
        <v>302</v>
      </c>
      <c r="P36" s="32">
        <f t="shared" si="3"/>
        <v>0</v>
      </c>
      <c r="Q36" s="33">
        <f t="shared" si="5"/>
        <v>0</v>
      </c>
      <c r="R36" s="34">
        <f t="shared" si="4"/>
        <v>0</v>
      </c>
      <c r="S36" s="5"/>
    </row>
    <row r="37" spans="2:22" ht="15.75" x14ac:dyDescent="0.3">
      <c r="B37" s="43" t="s">
        <v>11</v>
      </c>
      <c r="C37" s="63">
        <v>302</v>
      </c>
      <c r="D37" s="59"/>
      <c r="E37" s="54"/>
      <c r="F37" s="66"/>
      <c r="G37" s="27"/>
      <c r="H37" s="59"/>
      <c r="I37" s="28"/>
      <c r="J37" s="27"/>
      <c r="K37" s="54"/>
      <c r="L37" s="66"/>
      <c r="M37" s="27"/>
      <c r="N37" s="35"/>
      <c r="O37" s="31">
        <f t="shared" si="2"/>
        <v>302</v>
      </c>
      <c r="P37" s="32">
        <f t="shared" si="3"/>
        <v>0</v>
      </c>
      <c r="Q37" s="33">
        <f t="shared" si="5"/>
        <v>0</v>
      </c>
      <c r="R37" s="34">
        <f t="shared" si="4"/>
        <v>0</v>
      </c>
      <c r="S37" s="5"/>
    </row>
    <row r="38" spans="2:22" ht="16.5" thickBot="1" x14ac:dyDescent="0.35">
      <c r="B38" s="45" t="s">
        <v>12</v>
      </c>
      <c r="C38" s="64">
        <v>302</v>
      </c>
      <c r="D38" s="59"/>
      <c r="E38" s="54"/>
      <c r="F38" s="66"/>
      <c r="G38" s="36"/>
      <c r="H38" s="68"/>
      <c r="I38" s="37"/>
      <c r="J38" s="36"/>
      <c r="K38" s="54"/>
      <c r="L38" s="66"/>
      <c r="M38" s="36"/>
      <c r="N38" s="107"/>
      <c r="O38" s="38">
        <f t="shared" si="2"/>
        <v>302</v>
      </c>
      <c r="P38" s="39">
        <f t="shared" si="3"/>
        <v>0</v>
      </c>
      <c r="Q38" s="40">
        <f t="shared" si="5"/>
        <v>0</v>
      </c>
      <c r="R38" s="41">
        <f t="shared" si="4"/>
        <v>0</v>
      </c>
    </row>
    <row r="39" spans="2:22" s="61" customFormat="1" ht="15.75" thickBot="1" x14ac:dyDescent="0.3">
      <c r="B39" s="50" t="s">
        <v>13</v>
      </c>
      <c r="C39" s="15" t="s">
        <v>23</v>
      </c>
      <c r="D39" s="19">
        <f>SUM(D27:D38)</f>
        <v>60000</v>
      </c>
      <c r="E39" s="17" t="s">
        <v>23</v>
      </c>
      <c r="F39" s="19">
        <f>SUM(F27:F38)</f>
        <v>9982.1</v>
      </c>
      <c r="G39" s="16">
        <f>SUM(G27:G38)</f>
        <v>0</v>
      </c>
      <c r="H39" s="16">
        <f>SUM(H27:H38)</f>
        <v>111472.1</v>
      </c>
      <c r="I39" s="108" t="s">
        <v>23</v>
      </c>
      <c r="J39" s="55">
        <f>SUM(J27:J38)</f>
        <v>15000</v>
      </c>
      <c r="K39" s="17" t="s">
        <v>23</v>
      </c>
      <c r="L39" s="19">
        <f>SUM(L27:L38)</f>
        <v>0</v>
      </c>
      <c r="M39" s="16">
        <f>SUM(M27:M38)</f>
        <v>0</v>
      </c>
      <c r="N39" s="18">
        <f>SUM(N27:N38)</f>
        <v>0</v>
      </c>
      <c r="O39" s="15" t="s">
        <v>23</v>
      </c>
      <c r="P39" s="19">
        <f>SUM(P27:P38)</f>
        <v>75000</v>
      </c>
      <c r="Q39" s="16">
        <f>SUM(Q27:Q38)</f>
        <v>0</v>
      </c>
      <c r="R39" s="18">
        <f>SUM(R27:R38)</f>
        <v>111472.1</v>
      </c>
    </row>
    <row r="40" spans="2:22" ht="15.75" thickBot="1" x14ac:dyDescent="0.3">
      <c r="B40" s="135"/>
      <c r="C40" s="135"/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35"/>
      <c r="O40" s="135"/>
      <c r="P40" s="135"/>
      <c r="Q40" s="135"/>
      <c r="R40" s="135"/>
    </row>
    <row r="41" spans="2:22" ht="63" customHeight="1" thickBot="1" x14ac:dyDescent="0.3">
      <c r="B41" s="60" t="s">
        <v>47</v>
      </c>
      <c r="C41" s="119" t="s">
        <v>39</v>
      </c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1"/>
      <c r="U41" s="100"/>
    </row>
    <row r="42" spans="2:22" s="2" customFormat="1" ht="16.5" thickBot="1" x14ac:dyDescent="0.35">
      <c r="B42" s="46">
        <v>1</v>
      </c>
      <c r="C42" s="47">
        <v>2</v>
      </c>
      <c r="D42" s="48">
        <v>3</v>
      </c>
      <c r="E42" s="48">
        <v>4</v>
      </c>
      <c r="F42" s="48">
        <v>5</v>
      </c>
      <c r="G42" s="48">
        <v>6</v>
      </c>
      <c r="H42" s="48">
        <v>7</v>
      </c>
      <c r="I42" s="48">
        <v>8</v>
      </c>
      <c r="J42" s="48">
        <v>9</v>
      </c>
      <c r="K42" s="48">
        <v>10</v>
      </c>
      <c r="L42" s="48">
        <v>11</v>
      </c>
      <c r="M42" s="48">
        <v>12</v>
      </c>
      <c r="N42" s="49">
        <v>13</v>
      </c>
      <c r="O42" s="47">
        <v>14</v>
      </c>
      <c r="P42" s="48">
        <v>15</v>
      </c>
      <c r="Q42" s="48">
        <v>16</v>
      </c>
      <c r="R42" s="49">
        <v>17</v>
      </c>
      <c r="S42" s="10"/>
    </row>
    <row r="43" spans="2:22" s="2" customFormat="1" ht="16.5" customHeight="1" thickBot="1" x14ac:dyDescent="0.35">
      <c r="B43" s="122" t="s">
        <v>0</v>
      </c>
      <c r="C43" s="124" t="s">
        <v>14</v>
      </c>
      <c r="D43" s="126" t="s">
        <v>15</v>
      </c>
      <c r="E43" s="128" t="s">
        <v>34</v>
      </c>
      <c r="F43" s="128" t="s">
        <v>32</v>
      </c>
      <c r="G43" s="126" t="s">
        <v>42</v>
      </c>
      <c r="H43" s="126" t="s">
        <v>21</v>
      </c>
      <c r="I43" s="126" t="s">
        <v>20</v>
      </c>
      <c r="J43" s="126" t="s">
        <v>19</v>
      </c>
      <c r="K43" s="128" t="s">
        <v>29</v>
      </c>
      <c r="L43" s="128" t="s">
        <v>30</v>
      </c>
      <c r="M43" s="126" t="s">
        <v>42</v>
      </c>
      <c r="N43" s="130" t="s">
        <v>21</v>
      </c>
      <c r="O43" s="132" t="s">
        <v>16</v>
      </c>
      <c r="P43" s="133"/>
      <c r="Q43" s="133"/>
      <c r="R43" s="134"/>
      <c r="S43" s="10"/>
      <c r="T43" s="98"/>
    </row>
    <row r="44" spans="2:22" s="2" customFormat="1" ht="72" customHeight="1" thickBot="1" x14ac:dyDescent="0.35">
      <c r="B44" s="123"/>
      <c r="C44" s="125"/>
      <c r="D44" s="127"/>
      <c r="E44" s="129"/>
      <c r="F44" s="129"/>
      <c r="G44" s="127"/>
      <c r="H44" s="127"/>
      <c r="I44" s="127"/>
      <c r="J44" s="127"/>
      <c r="K44" s="129"/>
      <c r="L44" s="129"/>
      <c r="M44" s="127"/>
      <c r="N44" s="131"/>
      <c r="O44" s="103" t="s">
        <v>17</v>
      </c>
      <c r="P44" s="104" t="s">
        <v>18</v>
      </c>
      <c r="Q44" s="104" t="s">
        <v>43</v>
      </c>
      <c r="R44" s="105" t="s">
        <v>22</v>
      </c>
      <c r="S44" s="10"/>
      <c r="T44" s="97"/>
    </row>
    <row r="45" spans="2:22" s="2" customFormat="1" ht="15.75" x14ac:dyDescent="0.3">
      <c r="B45" s="42" t="s">
        <v>1</v>
      </c>
      <c r="C45" s="21"/>
      <c r="D45" s="58"/>
      <c r="E45" s="54"/>
      <c r="F45" s="65"/>
      <c r="G45" s="20"/>
      <c r="H45" s="58"/>
      <c r="I45" s="21">
        <v>30</v>
      </c>
      <c r="J45" s="20">
        <v>17450</v>
      </c>
      <c r="K45" s="53">
        <v>30</v>
      </c>
      <c r="L45" s="65">
        <v>17450</v>
      </c>
      <c r="M45" s="29"/>
      <c r="N45" s="22"/>
      <c r="O45" s="23">
        <f t="shared" ref="O45:O56" si="6">C45+I45</f>
        <v>30</v>
      </c>
      <c r="P45" s="109">
        <f t="shared" ref="P45:P56" si="7">D45+J45</f>
        <v>17450</v>
      </c>
      <c r="Q45" s="25">
        <f>G45+M45</f>
        <v>0</v>
      </c>
      <c r="R45" s="26">
        <f t="shared" ref="R45:R56" si="8">H45+N45</f>
        <v>0</v>
      </c>
      <c r="S45" s="10"/>
    </row>
    <row r="46" spans="2:22" s="2" customFormat="1" ht="15.75" x14ac:dyDescent="0.3">
      <c r="B46" s="43" t="s">
        <v>2</v>
      </c>
      <c r="C46" s="28"/>
      <c r="D46" s="59"/>
      <c r="E46" s="54"/>
      <c r="F46" s="66"/>
      <c r="G46" s="27"/>
      <c r="H46" s="59"/>
      <c r="I46" s="28">
        <v>30</v>
      </c>
      <c r="J46" s="27">
        <v>16750</v>
      </c>
      <c r="K46" s="54">
        <v>30</v>
      </c>
      <c r="L46" s="66">
        <v>16750</v>
      </c>
      <c r="M46" s="29"/>
      <c r="N46" s="30"/>
      <c r="O46" s="31">
        <f t="shared" si="6"/>
        <v>30</v>
      </c>
      <c r="P46" s="32">
        <f t="shared" si="7"/>
        <v>16750</v>
      </c>
      <c r="Q46" s="33">
        <f>G46+M46</f>
        <v>0</v>
      </c>
      <c r="R46" s="34">
        <f t="shared" si="8"/>
        <v>0</v>
      </c>
      <c r="S46" s="10"/>
    </row>
    <row r="47" spans="2:22" s="2" customFormat="1" ht="15.75" x14ac:dyDescent="0.3">
      <c r="B47" s="43" t="s">
        <v>3</v>
      </c>
      <c r="C47" s="28"/>
      <c r="D47" s="59"/>
      <c r="E47" s="54"/>
      <c r="F47" s="66"/>
      <c r="G47" s="27"/>
      <c r="H47" s="59"/>
      <c r="I47" s="28">
        <v>30</v>
      </c>
      <c r="J47" s="27">
        <v>16750</v>
      </c>
      <c r="K47" s="54">
        <v>30</v>
      </c>
      <c r="L47" s="66">
        <v>16750</v>
      </c>
      <c r="M47" s="29"/>
      <c r="N47" s="30"/>
      <c r="O47" s="31">
        <f t="shared" si="6"/>
        <v>30</v>
      </c>
      <c r="P47" s="32">
        <f t="shared" si="7"/>
        <v>16750</v>
      </c>
      <c r="Q47" s="33">
        <f>G47+M47</f>
        <v>0</v>
      </c>
      <c r="R47" s="34">
        <f t="shared" si="8"/>
        <v>0</v>
      </c>
      <c r="S47" s="10"/>
    </row>
    <row r="48" spans="2:22" s="2" customFormat="1" ht="15.75" x14ac:dyDescent="0.3">
      <c r="B48" s="43" t="s">
        <v>4</v>
      </c>
      <c r="C48" s="63"/>
      <c r="D48" s="59"/>
      <c r="E48" s="54"/>
      <c r="F48" s="66"/>
      <c r="G48" s="27"/>
      <c r="H48" s="59"/>
      <c r="I48" s="28">
        <v>30</v>
      </c>
      <c r="J48" s="27">
        <v>16750</v>
      </c>
      <c r="K48" s="54">
        <v>30</v>
      </c>
      <c r="L48" s="66">
        <v>16750</v>
      </c>
      <c r="M48" s="62"/>
      <c r="N48" s="30"/>
      <c r="O48" s="31">
        <f t="shared" si="6"/>
        <v>30</v>
      </c>
      <c r="P48" s="32">
        <f t="shared" si="7"/>
        <v>16750</v>
      </c>
      <c r="Q48" s="33">
        <f>G48+M48</f>
        <v>0</v>
      </c>
      <c r="R48" s="34">
        <f t="shared" si="8"/>
        <v>0</v>
      </c>
      <c r="S48" s="10"/>
      <c r="T48" s="98"/>
      <c r="U48" s="97"/>
      <c r="V48" s="99"/>
    </row>
    <row r="49" spans="2:22" s="2" customFormat="1" ht="15.75" x14ac:dyDescent="0.3">
      <c r="B49" s="43" t="s">
        <v>5</v>
      </c>
      <c r="C49" s="63"/>
      <c r="D49" s="59"/>
      <c r="E49" s="54"/>
      <c r="F49" s="66"/>
      <c r="G49" s="27"/>
      <c r="H49" s="59">
        <v>0</v>
      </c>
      <c r="I49" s="28"/>
      <c r="J49" s="27"/>
      <c r="K49" s="54"/>
      <c r="L49" s="66"/>
      <c r="M49" s="29"/>
      <c r="N49" s="30"/>
      <c r="O49" s="31">
        <f t="shared" si="6"/>
        <v>0</v>
      </c>
      <c r="P49" s="32">
        <f t="shared" si="7"/>
        <v>0</v>
      </c>
      <c r="Q49" s="33">
        <f t="shared" ref="Q49:Q56" si="9">G49+M49</f>
        <v>0</v>
      </c>
      <c r="R49" s="34">
        <f t="shared" si="8"/>
        <v>0</v>
      </c>
      <c r="S49" s="10"/>
      <c r="T49" s="98"/>
      <c r="U49" s="102"/>
      <c r="V49" s="98"/>
    </row>
    <row r="50" spans="2:22" s="2" customFormat="1" ht="15.75" x14ac:dyDescent="0.3">
      <c r="B50" s="43" t="s">
        <v>6</v>
      </c>
      <c r="C50" s="63"/>
      <c r="D50" s="59"/>
      <c r="E50" s="54"/>
      <c r="F50" s="66"/>
      <c r="G50" s="27"/>
      <c r="H50" s="59"/>
      <c r="I50" s="28"/>
      <c r="J50" s="27"/>
      <c r="K50" s="54"/>
      <c r="L50" s="66"/>
      <c r="M50" s="29"/>
      <c r="N50" s="30"/>
      <c r="O50" s="31">
        <f t="shared" si="6"/>
        <v>0</v>
      </c>
      <c r="P50" s="32">
        <f t="shared" si="7"/>
        <v>0</v>
      </c>
      <c r="Q50" s="33">
        <f t="shared" si="9"/>
        <v>0</v>
      </c>
      <c r="R50" s="34">
        <f t="shared" si="8"/>
        <v>0</v>
      </c>
      <c r="S50" s="10"/>
      <c r="T50" s="97"/>
    </row>
    <row r="51" spans="2:22" s="2" customFormat="1" ht="15.75" x14ac:dyDescent="0.3">
      <c r="B51" s="44" t="s">
        <v>7</v>
      </c>
      <c r="C51" s="63"/>
      <c r="D51" s="59"/>
      <c r="E51" s="54"/>
      <c r="F51" s="66"/>
      <c r="G51" s="27"/>
      <c r="H51" s="59"/>
      <c r="I51" s="28"/>
      <c r="J51" s="27"/>
      <c r="K51" s="54"/>
      <c r="L51" s="66"/>
      <c r="M51" s="29"/>
      <c r="N51" s="30"/>
      <c r="O51" s="31">
        <f t="shared" si="6"/>
        <v>0</v>
      </c>
      <c r="P51" s="32">
        <f t="shared" si="7"/>
        <v>0</v>
      </c>
      <c r="Q51" s="33">
        <f t="shared" si="9"/>
        <v>0</v>
      </c>
      <c r="R51" s="34">
        <f t="shared" si="8"/>
        <v>0</v>
      </c>
      <c r="S51" s="10"/>
      <c r="T51" s="98"/>
    </row>
    <row r="52" spans="2:22" s="2" customFormat="1" ht="15.75" x14ac:dyDescent="0.3">
      <c r="B52" s="43" t="s">
        <v>8</v>
      </c>
      <c r="C52" s="63"/>
      <c r="D52" s="59"/>
      <c r="E52" s="54"/>
      <c r="F52" s="66"/>
      <c r="G52" s="27"/>
      <c r="H52" s="59"/>
      <c r="I52" s="28"/>
      <c r="J52" s="27"/>
      <c r="K52" s="54"/>
      <c r="L52" s="66"/>
      <c r="M52" s="27"/>
      <c r="N52" s="35"/>
      <c r="O52" s="31">
        <f t="shared" si="6"/>
        <v>0</v>
      </c>
      <c r="P52" s="32">
        <f t="shared" si="7"/>
        <v>0</v>
      </c>
      <c r="Q52" s="33">
        <f t="shared" si="9"/>
        <v>0</v>
      </c>
      <c r="R52" s="34">
        <f t="shared" si="8"/>
        <v>0</v>
      </c>
      <c r="S52" s="10"/>
    </row>
    <row r="53" spans="2:22" s="2" customFormat="1" ht="15.75" x14ac:dyDescent="0.3">
      <c r="B53" s="43" t="s">
        <v>9</v>
      </c>
      <c r="C53" s="63"/>
      <c r="D53" s="59"/>
      <c r="E53" s="54"/>
      <c r="F53" s="66"/>
      <c r="G53" s="27"/>
      <c r="H53" s="59"/>
      <c r="I53" s="28"/>
      <c r="J53" s="27"/>
      <c r="K53" s="54"/>
      <c r="L53" s="66"/>
      <c r="M53" s="27"/>
      <c r="N53" s="30"/>
      <c r="O53" s="31">
        <f t="shared" si="6"/>
        <v>0</v>
      </c>
      <c r="P53" s="32">
        <f t="shared" si="7"/>
        <v>0</v>
      </c>
      <c r="Q53" s="33">
        <f t="shared" si="9"/>
        <v>0</v>
      </c>
      <c r="R53" s="34">
        <f t="shared" si="8"/>
        <v>0</v>
      </c>
      <c r="S53" s="10"/>
    </row>
    <row r="54" spans="2:22" ht="15.75" x14ac:dyDescent="0.3">
      <c r="B54" s="43" t="s">
        <v>10</v>
      </c>
      <c r="C54" s="63"/>
      <c r="D54" s="59"/>
      <c r="E54" s="54"/>
      <c r="F54" s="66"/>
      <c r="G54" s="29"/>
      <c r="H54" s="67"/>
      <c r="I54" s="28"/>
      <c r="J54" s="27"/>
      <c r="K54" s="54"/>
      <c r="L54" s="66"/>
      <c r="M54" s="29"/>
      <c r="N54" s="30"/>
      <c r="O54" s="31">
        <f t="shared" si="6"/>
        <v>0</v>
      </c>
      <c r="P54" s="32">
        <f t="shared" si="7"/>
        <v>0</v>
      </c>
      <c r="Q54" s="33">
        <f t="shared" si="9"/>
        <v>0</v>
      </c>
      <c r="R54" s="34">
        <f t="shared" si="8"/>
        <v>0</v>
      </c>
      <c r="S54" s="5"/>
    </row>
    <row r="55" spans="2:22" ht="15.75" x14ac:dyDescent="0.3">
      <c r="B55" s="43" t="s">
        <v>11</v>
      </c>
      <c r="C55" s="63"/>
      <c r="D55" s="59"/>
      <c r="E55" s="54"/>
      <c r="F55" s="66"/>
      <c r="G55" s="27"/>
      <c r="H55" s="59"/>
      <c r="I55" s="28"/>
      <c r="J55" s="27"/>
      <c r="K55" s="54"/>
      <c r="L55" s="66"/>
      <c r="M55" s="27"/>
      <c r="N55" s="35"/>
      <c r="O55" s="31">
        <f t="shared" si="6"/>
        <v>0</v>
      </c>
      <c r="P55" s="32">
        <f t="shared" si="7"/>
        <v>0</v>
      </c>
      <c r="Q55" s="33">
        <f t="shared" si="9"/>
        <v>0</v>
      </c>
      <c r="R55" s="34">
        <f t="shared" si="8"/>
        <v>0</v>
      </c>
      <c r="S55" s="5"/>
    </row>
    <row r="56" spans="2:22" ht="16.5" thickBot="1" x14ac:dyDescent="0.35">
      <c r="B56" s="45" t="s">
        <v>12</v>
      </c>
      <c r="C56" s="64"/>
      <c r="D56" s="59"/>
      <c r="E56" s="54"/>
      <c r="F56" s="66"/>
      <c r="G56" s="36"/>
      <c r="H56" s="68"/>
      <c r="I56" s="37"/>
      <c r="J56" s="36"/>
      <c r="K56" s="54"/>
      <c r="L56" s="66"/>
      <c r="M56" s="36"/>
      <c r="N56" s="107"/>
      <c r="O56" s="38">
        <f t="shared" si="6"/>
        <v>0</v>
      </c>
      <c r="P56" s="39">
        <f t="shared" si="7"/>
        <v>0</v>
      </c>
      <c r="Q56" s="40">
        <f t="shared" si="9"/>
        <v>0</v>
      </c>
      <c r="R56" s="41">
        <f t="shared" si="8"/>
        <v>0</v>
      </c>
    </row>
    <row r="57" spans="2:22" s="61" customFormat="1" ht="15.75" thickBot="1" x14ac:dyDescent="0.3">
      <c r="B57" s="50" t="s">
        <v>13</v>
      </c>
      <c r="C57" s="15" t="s">
        <v>23</v>
      </c>
      <c r="D57" s="19">
        <f>SUM(D45:D56)</f>
        <v>0</v>
      </c>
      <c r="E57" s="17"/>
      <c r="F57" s="19"/>
      <c r="G57" s="16">
        <f>SUM(G45:G56)</f>
        <v>0</v>
      </c>
      <c r="H57" s="16">
        <f>SUM(H45:H56)</f>
        <v>0</v>
      </c>
      <c r="I57" s="108" t="s">
        <v>23</v>
      </c>
      <c r="J57" s="55">
        <f>SUM(J45:J56)</f>
        <v>67700</v>
      </c>
      <c r="K57" s="17">
        <f>SUM(K45:K56)</f>
        <v>120</v>
      </c>
      <c r="L57" s="19">
        <f>SUM(L45:L56)</f>
        <v>67700</v>
      </c>
      <c r="M57" s="16">
        <f>SUM(M45:M56)</f>
        <v>0</v>
      </c>
      <c r="N57" s="18">
        <f>SUM(N45:N56)</f>
        <v>0</v>
      </c>
      <c r="O57" s="15" t="s">
        <v>23</v>
      </c>
      <c r="P57" s="19">
        <f>SUM(P45:P56)</f>
        <v>67700</v>
      </c>
      <c r="Q57" s="16">
        <f>SUM(Q45:Q56)</f>
        <v>0</v>
      </c>
      <c r="R57" s="18">
        <f>SUM(R45:R56)</f>
        <v>0</v>
      </c>
    </row>
    <row r="58" spans="2:22" ht="15.75" thickBot="1" x14ac:dyDescent="0.3">
      <c r="B58" s="135"/>
      <c r="C58" s="135"/>
      <c r="D58" s="135"/>
      <c r="E58" s="135"/>
      <c r="F58" s="135"/>
      <c r="G58" s="135"/>
      <c r="H58" s="135"/>
      <c r="I58" s="135"/>
      <c r="J58" s="135"/>
      <c r="K58" s="135"/>
      <c r="L58" s="135"/>
      <c r="M58" s="135"/>
      <c r="N58" s="135"/>
      <c r="O58" s="135"/>
      <c r="P58" s="135"/>
      <c r="Q58" s="135"/>
      <c r="R58" s="135"/>
    </row>
    <row r="59" spans="2:22" ht="63" customHeight="1" thickBot="1" x14ac:dyDescent="0.3">
      <c r="B59" s="60" t="s">
        <v>48</v>
      </c>
      <c r="C59" s="119" t="s">
        <v>40</v>
      </c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1"/>
      <c r="U59" s="100"/>
    </row>
    <row r="60" spans="2:22" s="2" customFormat="1" ht="16.5" thickBot="1" x14ac:dyDescent="0.35">
      <c r="B60" s="46">
        <v>1</v>
      </c>
      <c r="C60" s="47">
        <v>2</v>
      </c>
      <c r="D60" s="48">
        <v>3</v>
      </c>
      <c r="E60" s="48">
        <v>4</v>
      </c>
      <c r="F60" s="48">
        <v>5</v>
      </c>
      <c r="G60" s="48">
        <v>6</v>
      </c>
      <c r="H60" s="48">
        <v>7</v>
      </c>
      <c r="I60" s="48">
        <v>8</v>
      </c>
      <c r="J60" s="48">
        <v>9</v>
      </c>
      <c r="K60" s="48">
        <v>10</v>
      </c>
      <c r="L60" s="48">
        <v>11</v>
      </c>
      <c r="M60" s="48">
        <v>12</v>
      </c>
      <c r="N60" s="49">
        <v>13</v>
      </c>
      <c r="O60" s="47">
        <v>14</v>
      </c>
      <c r="P60" s="48">
        <v>15</v>
      </c>
      <c r="Q60" s="48">
        <v>16</v>
      </c>
      <c r="R60" s="49">
        <v>17</v>
      </c>
      <c r="S60" s="10"/>
    </row>
    <row r="61" spans="2:22" s="2" customFormat="1" ht="16.5" customHeight="1" thickBot="1" x14ac:dyDescent="0.35">
      <c r="B61" s="122" t="s">
        <v>0</v>
      </c>
      <c r="C61" s="124" t="s">
        <v>14</v>
      </c>
      <c r="D61" s="126" t="s">
        <v>15</v>
      </c>
      <c r="E61" s="128" t="s">
        <v>34</v>
      </c>
      <c r="F61" s="128" t="s">
        <v>32</v>
      </c>
      <c r="G61" s="126" t="s">
        <v>42</v>
      </c>
      <c r="H61" s="126" t="s">
        <v>21</v>
      </c>
      <c r="I61" s="126" t="s">
        <v>20</v>
      </c>
      <c r="J61" s="126" t="s">
        <v>19</v>
      </c>
      <c r="K61" s="128" t="s">
        <v>29</v>
      </c>
      <c r="L61" s="128" t="s">
        <v>30</v>
      </c>
      <c r="M61" s="126" t="s">
        <v>42</v>
      </c>
      <c r="N61" s="130" t="s">
        <v>21</v>
      </c>
      <c r="O61" s="132" t="s">
        <v>16</v>
      </c>
      <c r="P61" s="133"/>
      <c r="Q61" s="133"/>
      <c r="R61" s="134"/>
      <c r="S61" s="10"/>
      <c r="T61" s="98"/>
    </row>
    <row r="62" spans="2:22" s="2" customFormat="1" ht="72" customHeight="1" thickBot="1" x14ac:dyDescent="0.35">
      <c r="B62" s="123"/>
      <c r="C62" s="125"/>
      <c r="D62" s="127"/>
      <c r="E62" s="129"/>
      <c r="F62" s="129"/>
      <c r="G62" s="127"/>
      <c r="H62" s="127"/>
      <c r="I62" s="127"/>
      <c r="J62" s="127"/>
      <c r="K62" s="129"/>
      <c r="L62" s="129"/>
      <c r="M62" s="127"/>
      <c r="N62" s="131"/>
      <c r="O62" s="103" t="s">
        <v>17</v>
      </c>
      <c r="P62" s="104" t="s">
        <v>18</v>
      </c>
      <c r="Q62" s="104" t="s">
        <v>43</v>
      </c>
      <c r="R62" s="105" t="s">
        <v>22</v>
      </c>
      <c r="S62" s="10"/>
      <c r="T62" s="97"/>
    </row>
    <row r="63" spans="2:22" s="2" customFormat="1" ht="15.75" x14ac:dyDescent="0.3">
      <c r="B63" s="42" t="s">
        <v>1</v>
      </c>
      <c r="C63" s="21"/>
      <c r="D63" s="58"/>
      <c r="E63" s="54"/>
      <c r="F63" s="65"/>
      <c r="G63" s="20"/>
      <c r="H63" s="58"/>
      <c r="I63" s="21">
        <v>41</v>
      </c>
      <c r="J63" s="20">
        <v>55000</v>
      </c>
      <c r="K63" s="53">
        <v>41</v>
      </c>
      <c r="L63" s="65">
        <v>37770</v>
      </c>
      <c r="M63" s="29"/>
      <c r="N63" s="22"/>
      <c r="O63" s="23">
        <f t="shared" ref="O63:O74" si="10">C63+I63</f>
        <v>41</v>
      </c>
      <c r="P63" s="109">
        <f t="shared" ref="P63:P74" si="11">D63+J63</f>
        <v>55000</v>
      </c>
      <c r="Q63" s="25">
        <f>G63+M63</f>
        <v>0</v>
      </c>
      <c r="R63" s="26">
        <f t="shared" ref="R63:R74" si="12">H63+N63</f>
        <v>0</v>
      </c>
      <c r="S63" s="10"/>
    </row>
    <row r="64" spans="2:22" s="2" customFormat="1" ht="15.75" x14ac:dyDescent="0.3">
      <c r="B64" s="43" t="s">
        <v>2</v>
      </c>
      <c r="C64" s="28"/>
      <c r="D64" s="59"/>
      <c r="E64" s="54"/>
      <c r="F64" s="66"/>
      <c r="G64" s="27"/>
      <c r="H64" s="59"/>
      <c r="I64" s="28">
        <v>41</v>
      </c>
      <c r="J64" s="27">
        <v>55000</v>
      </c>
      <c r="K64" s="54">
        <v>41</v>
      </c>
      <c r="L64" s="66">
        <v>47760</v>
      </c>
      <c r="M64" s="29"/>
      <c r="N64" s="30"/>
      <c r="O64" s="31">
        <f t="shared" si="10"/>
        <v>41</v>
      </c>
      <c r="P64" s="32">
        <f t="shared" si="11"/>
        <v>55000</v>
      </c>
      <c r="Q64" s="33">
        <f>G64+M64</f>
        <v>0</v>
      </c>
      <c r="R64" s="34">
        <f t="shared" si="12"/>
        <v>0</v>
      </c>
      <c r="S64" s="10"/>
    </row>
    <row r="65" spans="2:22" s="2" customFormat="1" ht="15.75" x14ac:dyDescent="0.3">
      <c r="B65" s="43" t="s">
        <v>3</v>
      </c>
      <c r="C65" s="28"/>
      <c r="D65" s="59"/>
      <c r="E65" s="54"/>
      <c r="F65" s="66"/>
      <c r="G65" s="27"/>
      <c r="H65" s="59"/>
      <c r="I65" s="28">
        <v>41</v>
      </c>
      <c r="J65" s="27">
        <v>55000</v>
      </c>
      <c r="K65" s="54">
        <v>41</v>
      </c>
      <c r="L65" s="66">
        <v>48871.43</v>
      </c>
      <c r="M65" s="29"/>
      <c r="N65" s="30"/>
      <c r="O65" s="31">
        <f t="shared" si="10"/>
        <v>41</v>
      </c>
      <c r="P65" s="32">
        <f t="shared" si="11"/>
        <v>55000</v>
      </c>
      <c r="Q65" s="33">
        <f>G65+M65</f>
        <v>0</v>
      </c>
      <c r="R65" s="34">
        <f t="shared" si="12"/>
        <v>0</v>
      </c>
      <c r="S65" s="10"/>
    </row>
    <row r="66" spans="2:22" s="2" customFormat="1" ht="15.75" x14ac:dyDescent="0.3">
      <c r="B66" s="43" t="s">
        <v>4</v>
      </c>
      <c r="C66" s="63"/>
      <c r="D66" s="59"/>
      <c r="E66" s="54"/>
      <c r="F66" s="66"/>
      <c r="G66" s="27"/>
      <c r="H66" s="59"/>
      <c r="I66" s="28">
        <v>41</v>
      </c>
      <c r="J66" s="27">
        <v>55000</v>
      </c>
      <c r="K66" s="54">
        <v>41</v>
      </c>
      <c r="L66" s="66">
        <v>55000</v>
      </c>
      <c r="M66" s="62"/>
      <c r="N66" s="30"/>
      <c r="O66" s="31">
        <f t="shared" si="10"/>
        <v>41</v>
      </c>
      <c r="P66" s="32">
        <f t="shared" si="11"/>
        <v>55000</v>
      </c>
      <c r="Q66" s="33">
        <f>G66+M66</f>
        <v>0</v>
      </c>
      <c r="R66" s="34">
        <f t="shared" si="12"/>
        <v>0</v>
      </c>
      <c r="S66" s="10"/>
      <c r="T66" s="98"/>
      <c r="U66" s="97"/>
      <c r="V66" s="99"/>
    </row>
    <row r="67" spans="2:22" s="2" customFormat="1" ht="15.75" x14ac:dyDescent="0.3">
      <c r="B67" s="43" t="s">
        <v>5</v>
      </c>
      <c r="C67" s="63"/>
      <c r="D67" s="59"/>
      <c r="E67" s="54"/>
      <c r="F67" s="66"/>
      <c r="G67" s="27"/>
      <c r="H67" s="59"/>
      <c r="I67" s="28"/>
      <c r="J67" s="27"/>
      <c r="K67" s="54"/>
      <c r="L67" s="66"/>
      <c r="M67" s="29"/>
      <c r="N67" s="30"/>
      <c r="O67" s="31">
        <f t="shared" si="10"/>
        <v>0</v>
      </c>
      <c r="P67" s="32">
        <f t="shared" si="11"/>
        <v>0</v>
      </c>
      <c r="Q67" s="33">
        <f t="shared" ref="Q67:Q74" si="13">G67+M67</f>
        <v>0</v>
      </c>
      <c r="R67" s="34">
        <f t="shared" si="12"/>
        <v>0</v>
      </c>
      <c r="S67" s="10"/>
      <c r="T67" s="98"/>
      <c r="U67" s="102"/>
      <c r="V67" s="98"/>
    </row>
    <row r="68" spans="2:22" s="2" customFormat="1" ht="15.75" x14ac:dyDescent="0.3">
      <c r="B68" s="43" t="s">
        <v>6</v>
      </c>
      <c r="C68" s="63"/>
      <c r="D68" s="59"/>
      <c r="E68" s="54"/>
      <c r="F68" s="66"/>
      <c r="G68" s="27"/>
      <c r="H68" s="59"/>
      <c r="I68" s="28"/>
      <c r="J68" s="27"/>
      <c r="K68" s="54"/>
      <c r="L68" s="66"/>
      <c r="M68" s="29"/>
      <c r="N68" s="30"/>
      <c r="O68" s="31">
        <f t="shared" si="10"/>
        <v>0</v>
      </c>
      <c r="P68" s="32">
        <f t="shared" si="11"/>
        <v>0</v>
      </c>
      <c r="Q68" s="33">
        <f t="shared" si="13"/>
        <v>0</v>
      </c>
      <c r="R68" s="34">
        <f t="shared" si="12"/>
        <v>0</v>
      </c>
      <c r="S68" s="10"/>
      <c r="T68" s="97"/>
    </row>
    <row r="69" spans="2:22" s="2" customFormat="1" ht="15.75" x14ac:dyDescent="0.3">
      <c r="B69" s="44" t="s">
        <v>7</v>
      </c>
      <c r="C69" s="63"/>
      <c r="D69" s="59"/>
      <c r="E69" s="54"/>
      <c r="F69" s="66"/>
      <c r="G69" s="27"/>
      <c r="H69" s="59"/>
      <c r="I69" s="28"/>
      <c r="J69" s="27"/>
      <c r="K69" s="54"/>
      <c r="L69" s="66"/>
      <c r="M69" s="29"/>
      <c r="N69" s="30"/>
      <c r="O69" s="31">
        <f t="shared" si="10"/>
        <v>0</v>
      </c>
      <c r="P69" s="32">
        <f t="shared" si="11"/>
        <v>0</v>
      </c>
      <c r="Q69" s="33">
        <f t="shared" si="13"/>
        <v>0</v>
      </c>
      <c r="R69" s="34">
        <f t="shared" si="12"/>
        <v>0</v>
      </c>
      <c r="S69" s="10"/>
      <c r="T69" s="98"/>
    </row>
    <row r="70" spans="2:22" s="2" customFormat="1" ht="15.75" x14ac:dyDescent="0.3">
      <c r="B70" s="43" t="s">
        <v>8</v>
      </c>
      <c r="C70" s="63"/>
      <c r="D70" s="59"/>
      <c r="E70" s="54"/>
      <c r="F70" s="66"/>
      <c r="G70" s="27"/>
      <c r="H70" s="59"/>
      <c r="I70" s="28"/>
      <c r="J70" s="27"/>
      <c r="K70" s="54"/>
      <c r="L70" s="66"/>
      <c r="M70" s="27"/>
      <c r="N70" s="35"/>
      <c r="O70" s="31">
        <f t="shared" si="10"/>
        <v>0</v>
      </c>
      <c r="P70" s="32">
        <f t="shared" si="11"/>
        <v>0</v>
      </c>
      <c r="Q70" s="33">
        <f t="shared" si="13"/>
        <v>0</v>
      </c>
      <c r="R70" s="34">
        <f t="shared" si="12"/>
        <v>0</v>
      </c>
      <c r="S70" s="10"/>
    </row>
    <row r="71" spans="2:22" s="2" customFormat="1" ht="15.75" x14ac:dyDescent="0.3">
      <c r="B71" s="43" t="s">
        <v>9</v>
      </c>
      <c r="C71" s="63"/>
      <c r="D71" s="59"/>
      <c r="E71" s="54"/>
      <c r="F71" s="66"/>
      <c r="G71" s="27"/>
      <c r="H71" s="59"/>
      <c r="I71" s="28"/>
      <c r="J71" s="27"/>
      <c r="K71" s="54"/>
      <c r="L71" s="66"/>
      <c r="M71" s="27"/>
      <c r="N71" s="30"/>
      <c r="O71" s="31">
        <f t="shared" si="10"/>
        <v>0</v>
      </c>
      <c r="P71" s="32">
        <f t="shared" si="11"/>
        <v>0</v>
      </c>
      <c r="Q71" s="33">
        <f t="shared" si="13"/>
        <v>0</v>
      </c>
      <c r="R71" s="34">
        <f t="shared" si="12"/>
        <v>0</v>
      </c>
      <c r="S71" s="10"/>
    </row>
    <row r="72" spans="2:22" ht="15.75" x14ac:dyDescent="0.3">
      <c r="B72" s="43" t="s">
        <v>10</v>
      </c>
      <c r="C72" s="63"/>
      <c r="D72" s="59"/>
      <c r="E72" s="54"/>
      <c r="F72" s="66"/>
      <c r="G72" s="29"/>
      <c r="H72" s="67"/>
      <c r="I72" s="28"/>
      <c r="J72" s="27"/>
      <c r="K72" s="54"/>
      <c r="L72" s="66"/>
      <c r="M72" s="29"/>
      <c r="N72" s="30"/>
      <c r="O72" s="31">
        <f t="shared" si="10"/>
        <v>0</v>
      </c>
      <c r="P72" s="32">
        <f t="shared" si="11"/>
        <v>0</v>
      </c>
      <c r="Q72" s="33">
        <f t="shared" si="13"/>
        <v>0</v>
      </c>
      <c r="R72" s="34">
        <f t="shared" si="12"/>
        <v>0</v>
      </c>
      <c r="S72" s="5"/>
    </row>
    <row r="73" spans="2:22" ht="15.75" x14ac:dyDescent="0.3">
      <c r="B73" s="43" t="s">
        <v>11</v>
      </c>
      <c r="C73" s="63"/>
      <c r="D73" s="59"/>
      <c r="E73" s="54"/>
      <c r="F73" s="66"/>
      <c r="G73" s="27"/>
      <c r="H73" s="59"/>
      <c r="I73" s="28"/>
      <c r="J73" s="27"/>
      <c r="K73" s="54"/>
      <c r="L73" s="66"/>
      <c r="M73" s="27"/>
      <c r="N73" s="35"/>
      <c r="O73" s="31">
        <f t="shared" si="10"/>
        <v>0</v>
      </c>
      <c r="P73" s="32">
        <f t="shared" si="11"/>
        <v>0</v>
      </c>
      <c r="Q73" s="33">
        <f t="shared" si="13"/>
        <v>0</v>
      </c>
      <c r="R73" s="34">
        <f t="shared" si="12"/>
        <v>0</v>
      </c>
      <c r="S73" s="5"/>
    </row>
    <row r="74" spans="2:22" ht="16.5" thickBot="1" x14ac:dyDescent="0.35">
      <c r="B74" s="45" t="s">
        <v>12</v>
      </c>
      <c r="C74" s="64"/>
      <c r="D74" s="59"/>
      <c r="E74" s="54"/>
      <c r="F74" s="66"/>
      <c r="G74" s="36"/>
      <c r="H74" s="68"/>
      <c r="I74" s="37"/>
      <c r="J74" s="36"/>
      <c r="K74" s="54"/>
      <c r="L74" s="66"/>
      <c r="M74" s="36"/>
      <c r="N74" s="107"/>
      <c r="O74" s="38">
        <f t="shared" si="10"/>
        <v>0</v>
      </c>
      <c r="P74" s="39">
        <f t="shared" si="11"/>
        <v>0</v>
      </c>
      <c r="Q74" s="40">
        <f t="shared" si="13"/>
        <v>0</v>
      </c>
      <c r="R74" s="41">
        <f t="shared" si="12"/>
        <v>0</v>
      </c>
    </row>
    <row r="75" spans="2:22" s="61" customFormat="1" ht="15.75" thickBot="1" x14ac:dyDescent="0.3">
      <c r="B75" s="50" t="s">
        <v>13</v>
      </c>
      <c r="C75" s="15" t="s">
        <v>23</v>
      </c>
      <c r="D75" s="19">
        <f>SUM(D63:D74)</f>
        <v>0</v>
      </c>
      <c r="E75" s="17">
        <f>SUM(E63:E74)</f>
        <v>0</v>
      </c>
      <c r="F75" s="19">
        <f>SUM(F63:F74)</f>
        <v>0</v>
      </c>
      <c r="G75" s="16">
        <f>SUM(G63:G74)</f>
        <v>0</v>
      </c>
      <c r="H75" s="16">
        <f>SUM(H63:H74)</f>
        <v>0</v>
      </c>
      <c r="I75" s="108" t="s">
        <v>23</v>
      </c>
      <c r="J75" s="55">
        <f>SUM(J63:J74)</f>
        <v>220000</v>
      </c>
      <c r="K75" s="17">
        <f>SUM(K63:K74)</f>
        <v>164</v>
      </c>
      <c r="L75" s="19">
        <f>SUM(L63:L74)</f>
        <v>189401.43</v>
      </c>
      <c r="M75" s="16">
        <f>SUM(M63:M74)</f>
        <v>0</v>
      </c>
      <c r="N75" s="18">
        <f>SUM(N63:N74)</f>
        <v>0</v>
      </c>
      <c r="O75" s="15" t="s">
        <v>23</v>
      </c>
      <c r="P75" s="19">
        <f>SUM(P63:P74)</f>
        <v>220000</v>
      </c>
      <c r="Q75" s="16">
        <f>SUM(Q63:Q74)</f>
        <v>0</v>
      </c>
      <c r="R75" s="18">
        <f>SUM(R63:R74)</f>
        <v>0</v>
      </c>
    </row>
    <row r="76" spans="2:22" ht="15.75" customHeight="1" thickBot="1" x14ac:dyDescent="0.3"/>
    <row r="77" spans="2:22" ht="63" customHeight="1" thickBot="1" x14ac:dyDescent="0.3">
      <c r="B77" s="60" t="s">
        <v>45</v>
      </c>
      <c r="C77" s="119" t="s">
        <v>50</v>
      </c>
      <c r="D77" s="120"/>
      <c r="E77" s="120"/>
      <c r="F77" s="120"/>
      <c r="G77" s="120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1"/>
      <c r="U77" s="100"/>
    </row>
    <row r="78" spans="2:22" s="2" customFormat="1" ht="16.5" thickBot="1" x14ac:dyDescent="0.35">
      <c r="B78" s="46">
        <v>1</v>
      </c>
      <c r="C78" s="47">
        <v>2</v>
      </c>
      <c r="D78" s="48">
        <v>3</v>
      </c>
      <c r="E78" s="48">
        <v>4</v>
      </c>
      <c r="F78" s="48">
        <v>5</v>
      </c>
      <c r="G78" s="48">
        <v>6</v>
      </c>
      <c r="H78" s="48">
        <v>7</v>
      </c>
      <c r="I78" s="48">
        <v>8</v>
      </c>
      <c r="J78" s="48">
        <v>9</v>
      </c>
      <c r="K78" s="48">
        <v>10</v>
      </c>
      <c r="L78" s="48">
        <v>11</v>
      </c>
      <c r="M78" s="48">
        <v>12</v>
      </c>
      <c r="N78" s="49">
        <v>13</v>
      </c>
      <c r="O78" s="47">
        <v>14</v>
      </c>
      <c r="P78" s="48">
        <v>15</v>
      </c>
      <c r="Q78" s="48">
        <v>16</v>
      </c>
      <c r="R78" s="49">
        <v>17</v>
      </c>
      <c r="S78" s="10"/>
    </row>
    <row r="79" spans="2:22" s="2" customFormat="1" ht="16.5" customHeight="1" thickBot="1" x14ac:dyDescent="0.35">
      <c r="B79" s="122" t="s">
        <v>0</v>
      </c>
      <c r="C79" s="124" t="s">
        <v>14</v>
      </c>
      <c r="D79" s="126" t="s">
        <v>15</v>
      </c>
      <c r="E79" s="128" t="s">
        <v>34</v>
      </c>
      <c r="F79" s="128" t="s">
        <v>32</v>
      </c>
      <c r="G79" s="126" t="s">
        <v>42</v>
      </c>
      <c r="H79" s="126" t="s">
        <v>21</v>
      </c>
      <c r="I79" s="126" t="s">
        <v>20</v>
      </c>
      <c r="J79" s="126" t="s">
        <v>19</v>
      </c>
      <c r="K79" s="128" t="s">
        <v>29</v>
      </c>
      <c r="L79" s="128" t="s">
        <v>30</v>
      </c>
      <c r="M79" s="126" t="s">
        <v>42</v>
      </c>
      <c r="N79" s="130" t="s">
        <v>21</v>
      </c>
      <c r="O79" s="132" t="s">
        <v>16</v>
      </c>
      <c r="P79" s="133"/>
      <c r="Q79" s="133"/>
      <c r="R79" s="134"/>
      <c r="S79" s="10"/>
      <c r="T79" s="98"/>
    </row>
    <row r="80" spans="2:22" s="2" customFormat="1" ht="72" customHeight="1" thickBot="1" x14ac:dyDescent="0.35">
      <c r="B80" s="123"/>
      <c r="C80" s="125"/>
      <c r="D80" s="127"/>
      <c r="E80" s="129"/>
      <c r="F80" s="129"/>
      <c r="G80" s="127"/>
      <c r="H80" s="127"/>
      <c r="I80" s="127"/>
      <c r="J80" s="127"/>
      <c r="K80" s="129"/>
      <c r="L80" s="129"/>
      <c r="M80" s="127"/>
      <c r="N80" s="131"/>
      <c r="O80" s="103" t="s">
        <v>17</v>
      </c>
      <c r="P80" s="104" t="s">
        <v>18</v>
      </c>
      <c r="Q80" s="104" t="s">
        <v>43</v>
      </c>
      <c r="R80" s="105" t="s">
        <v>22</v>
      </c>
      <c r="S80" s="10"/>
      <c r="T80" s="97"/>
    </row>
    <row r="81" spans="2:22" s="2" customFormat="1" ht="15.75" x14ac:dyDescent="0.3">
      <c r="B81" s="42" t="s">
        <v>1</v>
      </c>
      <c r="C81" s="21"/>
      <c r="D81" s="58"/>
      <c r="E81" s="54"/>
      <c r="F81" s="65"/>
      <c r="G81" s="20"/>
      <c r="H81" s="58"/>
      <c r="I81" s="21">
        <v>4</v>
      </c>
      <c r="J81" s="20">
        <v>4200</v>
      </c>
      <c r="K81" s="53">
        <v>4</v>
      </c>
      <c r="L81" s="65">
        <v>3800</v>
      </c>
      <c r="M81" s="29"/>
      <c r="N81" s="22"/>
      <c r="O81" s="23">
        <f t="shared" ref="O81:O92" si="14">C81+I81</f>
        <v>4</v>
      </c>
      <c r="P81" s="109">
        <f t="shared" ref="P81:P92" si="15">D81+J81</f>
        <v>4200</v>
      </c>
      <c r="Q81" s="25">
        <f>G81+M81</f>
        <v>0</v>
      </c>
      <c r="R81" s="26">
        <f t="shared" ref="R81:R92" si="16">H81+N81</f>
        <v>0</v>
      </c>
      <c r="S81" s="10"/>
    </row>
    <row r="82" spans="2:22" s="2" customFormat="1" ht="15.75" x14ac:dyDescent="0.3">
      <c r="B82" s="43" t="s">
        <v>2</v>
      </c>
      <c r="C82" s="28"/>
      <c r="D82" s="59"/>
      <c r="E82" s="54"/>
      <c r="F82" s="66"/>
      <c r="G82" s="27"/>
      <c r="H82" s="59"/>
      <c r="I82" s="28">
        <v>4</v>
      </c>
      <c r="J82" s="27">
        <v>4200</v>
      </c>
      <c r="K82" s="54">
        <v>4</v>
      </c>
      <c r="L82" s="66">
        <v>4200</v>
      </c>
      <c r="M82" s="29"/>
      <c r="N82" s="30"/>
      <c r="O82" s="31">
        <f t="shared" si="14"/>
        <v>4</v>
      </c>
      <c r="P82" s="32">
        <f t="shared" si="15"/>
        <v>4200</v>
      </c>
      <c r="Q82" s="33">
        <f>G82+M82</f>
        <v>0</v>
      </c>
      <c r="R82" s="34">
        <f t="shared" si="16"/>
        <v>0</v>
      </c>
      <c r="S82" s="10"/>
    </row>
    <row r="83" spans="2:22" s="2" customFormat="1" ht="15.75" x14ac:dyDescent="0.3">
      <c r="B83" s="43" t="s">
        <v>3</v>
      </c>
      <c r="C83" s="28"/>
      <c r="D83" s="59"/>
      <c r="E83" s="54"/>
      <c r="F83" s="66"/>
      <c r="G83" s="27"/>
      <c r="H83" s="59"/>
      <c r="I83" s="28">
        <v>4</v>
      </c>
      <c r="J83" s="27">
        <v>4200</v>
      </c>
      <c r="K83" s="54">
        <v>4</v>
      </c>
      <c r="L83" s="66">
        <v>4200</v>
      </c>
      <c r="M83" s="29"/>
      <c r="N83" s="30"/>
      <c r="O83" s="31">
        <f t="shared" si="14"/>
        <v>4</v>
      </c>
      <c r="P83" s="32">
        <f t="shared" si="15"/>
        <v>4200</v>
      </c>
      <c r="Q83" s="33">
        <f>G83+M83</f>
        <v>0</v>
      </c>
      <c r="R83" s="34">
        <f t="shared" si="16"/>
        <v>0</v>
      </c>
      <c r="S83" s="10"/>
    </row>
    <row r="84" spans="2:22" s="2" customFormat="1" ht="15.75" x14ac:dyDescent="0.3">
      <c r="B84" s="43" t="s">
        <v>4</v>
      </c>
      <c r="C84" s="63"/>
      <c r="D84" s="59"/>
      <c r="E84" s="54"/>
      <c r="F84" s="66"/>
      <c r="G84" s="27"/>
      <c r="H84" s="59"/>
      <c r="I84" s="28">
        <v>4</v>
      </c>
      <c r="J84" s="27">
        <v>4200</v>
      </c>
      <c r="K84" s="54">
        <v>4</v>
      </c>
      <c r="L84" s="66">
        <v>4200</v>
      </c>
      <c r="M84" s="62"/>
      <c r="N84" s="30"/>
      <c r="O84" s="31">
        <f t="shared" si="14"/>
        <v>4</v>
      </c>
      <c r="P84" s="32">
        <f t="shared" si="15"/>
        <v>4200</v>
      </c>
      <c r="Q84" s="33">
        <f>G84+M84</f>
        <v>0</v>
      </c>
      <c r="R84" s="34">
        <f t="shared" si="16"/>
        <v>0</v>
      </c>
      <c r="S84" s="10"/>
      <c r="T84" s="98"/>
      <c r="U84" s="97"/>
      <c r="V84" s="99"/>
    </row>
    <row r="85" spans="2:22" s="2" customFormat="1" ht="15.75" x14ac:dyDescent="0.3">
      <c r="B85" s="43" t="s">
        <v>5</v>
      </c>
      <c r="C85" s="63"/>
      <c r="D85" s="59"/>
      <c r="E85" s="54"/>
      <c r="F85" s="66"/>
      <c r="G85" s="27"/>
      <c r="H85" s="59"/>
      <c r="I85" s="28"/>
      <c r="J85" s="27"/>
      <c r="K85" s="54"/>
      <c r="L85" s="66"/>
      <c r="M85" s="29"/>
      <c r="N85" s="30"/>
      <c r="O85" s="31">
        <f t="shared" si="14"/>
        <v>0</v>
      </c>
      <c r="P85" s="32">
        <f t="shared" si="15"/>
        <v>0</v>
      </c>
      <c r="Q85" s="33">
        <f t="shared" ref="Q85:Q92" si="17">G85+M85</f>
        <v>0</v>
      </c>
      <c r="R85" s="34">
        <f t="shared" si="16"/>
        <v>0</v>
      </c>
      <c r="S85" s="10"/>
      <c r="T85" s="98"/>
      <c r="U85" s="102"/>
      <c r="V85" s="98"/>
    </row>
    <row r="86" spans="2:22" s="2" customFormat="1" ht="15.75" x14ac:dyDescent="0.3">
      <c r="B86" s="43" t="s">
        <v>6</v>
      </c>
      <c r="C86" s="63"/>
      <c r="D86" s="59"/>
      <c r="E86" s="54"/>
      <c r="F86" s="66"/>
      <c r="G86" s="27"/>
      <c r="H86" s="59"/>
      <c r="I86" s="28"/>
      <c r="J86" s="27"/>
      <c r="K86" s="54"/>
      <c r="L86" s="66"/>
      <c r="M86" s="29"/>
      <c r="N86" s="30"/>
      <c r="O86" s="31">
        <f t="shared" si="14"/>
        <v>0</v>
      </c>
      <c r="P86" s="32">
        <f t="shared" si="15"/>
        <v>0</v>
      </c>
      <c r="Q86" s="33">
        <f t="shared" si="17"/>
        <v>0</v>
      </c>
      <c r="R86" s="34">
        <f t="shared" si="16"/>
        <v>0</v>
      </c>
      <c r="S86" s="10"/>
      <c r="T86" s="97"/>
    </row>
    <row r="87" spans="2:22" s="2" customFormat="1" ht="15.75" x14ac:dyDescent="0.3">
      <c r="B87" s="44" t="s">
        <v>7</v>
      </c>
      <c r="C87" s="63"/>
      <c r="D87" s="59"/>
      <c r="E87" s="54"/>
      <c r="F87" s="66"/>
      <c r="G87" s="27"/>
      <c r="H87" s="59"/>
      <c r="I87" s="28"/>
      <c r="J87" s="27"/>
      <c r="K87" s="54"/>
      <c r="L87" s="66"/>
      <c r="M87" s="29"/>
      <c r="N87" s="30"/>
      <c r="O87" s="31">
        <f t="shared" si="14"/>
        <v>0</v>
      </c>
      <c r="P87" s="32">
        <f t="shared" si="15"/>
        <v>0</v>
      </c>
      <c r="Q87" s="33">
        <f t="shared" si="17"/>
        <v>0</v>
      </c>
      <c r="R87" s="34">
        <f t="shared" si="16"/>
        <v>0</v>
      </c>
      <c r="S87" s="10"/>
      <c r="T87" s="98"/>
    </row>
    <row r="88" spans="2:22" s="2" customFormat="1" ht="15.75" x14ac:dyDescent="0.3">
      <c r="B88" s="43" t="s">
        <v>8</v>
      </c>
      <c r="C88" s="63"/>
      <c r="D88" s="59"/>
      <c r="E88" s="54"/>
      <c r="F88" s="66"/>
      <c r="G88" s="27"/>
      <c r="H88" s="59"/>
      <c r="I88" s="28"/>
      <c r="J88" s="27"/>
      <c r="K88" s="54"/>
      <c r="L88" s="66"/>
      <c r="M88" s="27"/>
      <c r="N88" s="35"/>
      <c r="O88" s="31">
        <f t="shared" si="14"/>
        <v>0</v>
      </c>
      <c r="P88" s="32">
        <f t="shared" si="15"/>
        <v>0</v>
      </c>
      <c r="Q88" s="33">
        <f t="shared" si="17"/>
        <v>0</v>
      </c>
      <c r="R88" s="34">
        <f t="shared" si="16"/>
        <v>0</v>
      </c>
      <c r="S88" s="10"/>
    </row>
    <row r="89" spans="2:22" s="2" customFormat="1" ht="15.75" x14ac:dyDescent="0.3">
      <c r="B89" s="43" t="s">
        <v>9</v>
      </c>
      <c r="C89" s="63"/>
      <c r="D89" s="59"/>
      <c r="E89" s="54"/>
      <c r="F89" s="66"/>
      <c r="G89" s="27"/>
      <c r="H89" s="59"/>
      <c r="I89" s="28"/>
      <c r="J89" s="27"/>
      <c r="K89" s="54"/>
      <c r="L89" s="66"/>
      <c r="M89" s="27"/>
      <c r="N89" s="30"/>
      <c r="O89" s="31">
        <f t="shared" si="14"/>
        <v>0</v>
      </c>
      <c r="P89" s="32">
        <f t="shared" si="15"/>
        <v>0</v>
      </c>
      <c r="Q89" s="33">
        <f t="shared" si="17"/>
        <v>0</v>
      </c>
      <c r="R89" s="34">
        <f t="shared" si="16"/>
        <v>0</v>
      </c>
      <c r="S89" s="10"/>
    </row>
    <row r="90" spans="2:22" ht="15.75" x14ac:dyDescent="0.3">
      <c r="B90" s="43" t="s">
        <v>10</v>
      </c>
      <c r="C90" s="63"/>
      <c r="D90" s="59"/>
      <c r="E90" s="54"/>
      <c r="F90" s="66"/>
      <c r="G90" s="29"/>
      <c r="H90" s="67"/>
      <c r="I90" s="28"/>
      <c r="J90" s="27"/>
      <c r="K90" s="54"/>
      <c r="L90" s="66"/>
      <c r="M90" s="29"/>
      <c r="N90" s="30"/>
      <c r="O90" s="31">
        <f t="shared" si="14"/>
        <v>0</v>
      </c>
      <c r="P90" s="32">
        <f t="shared" si="15"/>
        <v>0</v>
      </c>
      <c r="Q90" s="33">
        <f t="shared" si="17"/>
        <v>0</v>
      </c>
      <c r="R90" s="34">
        <f t="shared" si="16"/>
        <v>0</v>
      </c>
      <c r="S90" s="5"/>
    </row>
    <row r="91" spans="2:22" ht="15.75" x14ac:dyDescent="0.3">
      <c r="B91" s="43" t="s">
        <v>11</v>
      </c>
      <c r="C91" s="63"/>
      <c r="D91" s="59"/>
      <c r="E91" s="54"/>
      <c r="F91" s="66"/>
      <c r="G91" s="27"/>
      <c r="H91" s="59"/>
      <c r="I91" s="28"/>
      <c r="J91" s="27"/>
      <c r="K91" s="54"/>
      <c r="L91" s="66"/>
      <c r="M91" s="27"/>
      <c r="N91" s="35"/>
      <c r="O91" s="31">
        <f t="shared" si="14"/>
        <v>0</v>
      </c>
      <c r="P91" s="32">
        <f t="shared" si="15"/>
        <v>0</v>
      </c>
      <c r="Q91" s="33">
        <f t="shared" si="17"/>
        <v>0</v>
      </c>
      <c r="R91" s="34">
        <f t="shared" si="16"/>
        <v>0</v>
      </c>
      <c r="S91" s="5"/>
    </row>
    <row r="92" spans="2:22" ht="16.5" thickBot="1" x14ac:dyDescent="0.35">
      <c r="B92" s="45" t="s">
        <v>12</v>
      </c>
      <c r="C92" s="64"/>
      <c r="D92" s="59"/>
      <c r="E92" s="54"/>
      <c r="F92" s="66"/>
      <c r="G92" s="36"/>
      <c r="H92" s="68"/>
      <c r="I92" s="37"/>
      <c r="J92" s="36"/>
      <c r="K92" s="54"/>
      <c r="L92" s="66"/>
      <c r="M92" s="36"/>
      <c r="N92" s="107"/>
      <c r="O92" s="38">
        <f t="shared" si="14"/>
        <v>0</v>
      </c>
      <c r="P92" s="39">
        <f t="shared" si="15"/>
        <v>0</v>
      </c>
      <c r="Q92" s="40">
        <f t="shared" si="17"/>
        <v>0</v>
      </c>
      <c r="R92" s="41">
        <f t="shared" si="16"/>
        <v>0</v>
      </c>
    </row>
    <row r="93" spans="2:22" s="61" customFormat="1" ht="15.75" thickBot="1" x14ac:dyDescent="0.3">
      <c r="B93" s="50" t="s">
        <v>13</v>
      </c>
      <c r="C93" s="15" t="s">
        <v>23</v>
      </c>
      <c r="D93" s="19">
        <f>SUM(D81:D92)</f>
        <v>0</v>
      </c>
      <c r="E93" s="17">
        <f>SUM(E81:E92)</f>
        <v>0</v>
      </c>
      <c r="F93" s="19">
        <f>SUM(F81:F92)</f>
        <v>0</v>
      </c>
      <c r="G93" s="16">
        <f>SUM(G81:G92)</f>
        <v>0</v>
      </c>
      <c r="H93" s="16">
        <f>SUM(H81:H92)</f>
        <v>0</v>
      </c>
      <c r="I93" s="108" t="s">
        <v>23</v>
      </c>
      <c r="J93" s="55">
        <f>SUM(J81:J92)</f>
        <v>16800</v>
      </c>
      <c r="K93" s="17">
        <f>SUM(K81:K92)</f>
        <v>16</v>
      </c>
      <c r="L93" s="19">
        <f>SUM(L81:L92)</f>
        <v>16400</v>
      </c>
      <c r="M93" s="16">
        <f>SUM(M81:M92)</f>
        <v>0</v>
      </c>
      <c r="N93" s="18">
        <f>SUM(N81:N92)</f>
        <v>0</v>
      </c>
      <c r="O93" s="15" t="s">
        <v>23</v>
      </c>
      <c r="P93" s="19">
        <f>SUM(P81:P92)</f>
        <v>16800</v>
      </c>
      <c r="Q93" s="16">
        <f>SUM(Q81:Q92)</f>
        <v>0</v>
      </c>
      <c r="R93" s="18">
        <f>SUM(R81:R92)</f>
        <v>0</v>
      </c>
    </row>
    <row r="94" spans="2:22" ht="15.75" thickBot="1" x14ac:dyDescent="0.3"/>
    <row r="95" spans="2:22" ht="63" customHeight="1" thickBot="1" x14ac:dyDescent="0.3">
      <c r="B95" s="60" t="s">
        <v>52</v>
      </c>
      <c r="C95" s="119" t="s">
        <v>51</v>
      </c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0"/>
      <c r="Q95" s="120"/>
      <c r="R95" s="121"/>
      <c r="U95" s="100"/>
    </row>
    <row r="96" spans="2:22" s="2" customFormat="1" ht="16.5" thickBot="1" x14ac:dyDescent="0.35">
      <c r="B96" s="46">
        <v>1</v>
      </c>
      <c r="C96" s="47">
        <v>2</v>
      </c>
      <c r="D96" s="48">
        <v>3</v>
      </c>
      <c r="E96" s="48">
        <v>4</v>
      </c>
      <c r="F96" s="48">
        <v>5</v>
      </c>
      <c r="G96" s="48">
        <v>6</v>
      </c>
      <c r="H96" s="48">
        <v>7</v>
      </c>
      <c r="I96" s="48">
        <v>8</v>
      </c>
      <c r="J96" s="48">
        <v>9</v>
      </c>
      <c r="K96" s="48">
        <v>10</v>
      </c>
      <c r="L96" s="48">
        <v>11</v>
      </c>
      <c r="M96" s="48">
        <v>12</v>
      </c>
      <c r="N96" s="49">
        <v>13</v>
      </c>
      <c r="O96" s="47">
        <v>14</v>
      </c>
      <c r="P96" s="48">
        <v>15</v>
      </c>
      <c r="Q96" s="48">
        <v>16</v>
      </c>
      <c r="R96" s="49">
        <v>17</v>
      </c>
      <c r="S96" s="10"/>
    </row>
    <row r="97" spans="2:22" s="2" customFormat="1" ht="16.5" customHeight="1" thickBot="1" x14ac:dyDescent="0.35">
      <c r="B97" s="122" t="s">
        <v>0</v>
      </c>
      <c r="C97" s="124" t="s">
        <v>14</v>
      </c>
      <c r="D97" s="126" t="s">
        <v>15</v>
      </c>
      <c r="E97" s="128" t="s">
        <v>34</v>
      </c>
      <c r="F97" s="128" t="s">
        <v>32</v>
      </c>
      <c r="G97" s="126" t="s">
        <v>42</v>
      </c>
      <c r="H97" s="126" t="s">
        <v>21</v>
      </c>
      <c r="I97" s="126" t="s">
        <v>20</v>
      </c>
      <c r="J97" s="126" t="s">
        <v>19</v>
      </c>
      <c r="K97" s="128" t="s">
        <v>29</v>
      </c>
      <c r="L97" s="128" t="s">
        <v>30</v>
      </c>
      <c r="M97" s="126" t="s">
        <v>42</v>
      </c>
      <c r="N97" s="130" t="s">
        <v>21</v>
      </c>
      <c r="O97" s="132" t="s">
        <v>16</v>
      </c>
      <c r="P97" s="133"/>
      <c r="Q97" s="133"/>
      <c r="R97" s="134"/>
      <c r="S97" s="10"/>
      <c r="T97" s="98"/>
    </row>
    <row r="98" spans="2:22" s="2" customFormat="1" ht="72" customHeight="1" thickBot="1" x14ac:dyDescent="0.35">
      <c r="B98" s="123"/>
      <c r="C98" s="125"/>
      <c r="D98" s="127"/>
      <c r="E98" s="129"/>
      <c r="F98" s="129"/>
      <c r="G98" s="127"/>
      <c r="H98" s="127"/>
      <c r="I98" s="127"/>
      <c r="J98" s="127"/>
      <c r="K98" s="129"/>
      <c r="L98" s="129"/>
      <c r="M98" s="127"/>
      <c r="N98" s="131"/>
      <c r="O98" s="103" t="s">
        <v>17</v>
      </c>
      <c r="P98" s="104" t="s">
        <v>18</v>
      </c>
      <c r="Q98" s="104" t="s">
        <v>43</v>
      </c>
      <c r="R98" s="105" t="s">
        <v>22</v>
      </c>
      <c r="S98" s="10"/>
      <c r="T98" s="97"/>
    </row>
    <row r="99" spans="2:22" s="2" customFormat="1" ht="15.75" x14ac:dyDescent="0.3">
      <c r="B99" s="42" t="s">
        <v>1</v>
      </c>
      <c r="C99" s="21"/>
      <c r="D99" s="58"/>
      <c r="E99" s="54"/>
      <c r="F99" s="65"/>
      <c r="G99" s="20"/>
      <c r="H99" s="58"/>
      <c r="I99" s="21">
        <v>6</v>
      </c>
      <c r="J99" s="20">
        <v>13900</v>
      </c>
      <c r="K99" s="53">
        <v>6</v>
      </c>
      <c r="L99" s="65">
        <v>13900</v>
      </c>
      <c r="M99" s="29"/>
      <c r="N99" s="22"/>
      <c r="O99" s="23">
        <f t="shared" ref="O99:O110" si="18">C99+I99</f>
        <v>6</v>
      </c>
      <c r="P99" s="109">
        <f t="shared" ref="P99:P110" si="19">D99+J99</f>
        <v>13900</v>
      </c>
      <c r="Q99" s="25">
        <f>G99+M99</f>
        <v>0</v>
      </c>
      <c r="R99" s="26">
        <f t="shared" ref="R99:R110" si="20">H99+N99</f>
        <v>0</v>
      </c>
      <c r="S99" s="10"/>
    </row>
    <row r="100" spans="2:22" s="2" customFormat="1" ht="15.75" x14ac:dyDescent="0.3">
      <c r="B100" s="43" t="s">
        <v>2</v>
      </c>
      <c r="C100" s="28"/>
      <c r="D100" s="59"/>
      <c r="E100" s="54"/>
      <c r="F100" s="66"/>
      <c r="G100" s="27"/>
      <c r="H100" s="59"/>
      <c r="I100" s="28">
        <v>6</v>
      </c>
      <c r="J100" s="27">
        <v>13900</v>
      </c>
      <c r="K100" s="54">
        <v>6</v>
      </c>
      <c r="L100" s="66">
        <v>13900</v>
      </c>
      <c r="M100" s="29"/>
      <c r="N100" s="30"/>
      <c r="O100" s="31">
        <f t="shared" si="18"/>
        <v>6</v>
      </c>
      <c r="P100" s="32">
        <f t="shared" si="19"/>
        <v>13900</v>
      </c>
      <c r="Q100" s="33">
        <f>G100+M100</f>
        <v>0</v>
      </c>
      <c r="R100" s="34">
        <f t="shared" si="20"/>
        <v>0</v>
      </c>
      <c r="S100" s="10"/>
    </row>
    <row r="101" spans="2:22" s="2" customFormat="1" ht="15.75" x14ac:dyDescent="0.3">
      <c r="B101" s="43" t="s">
        <v>3</v>
      </c>
      <c r="C101" s="28"/>
      <c r="D101" s="59"/>
      <c r="E101" s="54"/>
      <c r="F101" s="66"/>
      <c r="G101" s="27"/>
      <c r="H101" s="59"/>
      <c r="I101" s="28">
        <v>6</v>
      </c>
      <c r="J101" s="27">
        <v>13900</v>
      </c>
      <c r="K101" s="54">
        <v>6</v>
      </c>
      <c r="L101" s="66">
        <v>13900</v>
      </c>
      <c r="M101" s="29"/>
      <c r="N101" s="30"/>
      <c r="O101" s="31">
        <f t="shared" si="18"/>
        <v>6</v>
      </c>
      <c r="P101" s="32">
        <f t="shared" si="19"/>
        <v>13900</v>
      </c>
      <c r="Q101" s="33">
        <f>G101+M101</f>
        <v>0</v>
      </c>
      <c r="R101" s="34">
        <f t="shared" si="20"/>
        <v>0</v>
      </c>
      <c r="S101" s="10"/>
    </row>
    <row r="102" spans="2:22" s="2" customFormat="1" ht="15.75" x14ac:dyDescent="0.3">
      <c r="B102" s="43" t="s">
        <v>4</v>
      </c>
      <c r="C102" s="63"/>
      <c r="D102" s="59"/>
      <c r="E102" s="54"/>
      <c r="F102" s="66"/>
      <c r="G102" s="27"/>
      <c r="H102" s="59"/>
      <c r="I102" s="28">
        <v>6</v>
      </c>
      <c r="J102" s="27">
        <v>13900</v>
      </c>
      <c r="K102" s="54">
        <v>6</v>
      </c>
      <c r="L102" s="66">
        <v>13900</v>
      </c>
      <c r="M102" s="62"/>
      <c r="N102" s="30"/>
      <c r="O102" s="31">
        <f t="shared" si="18"/>
        <v>6</v>
      </c>
      <c r="P102" s="32">
        <f t="shared" si="19"/>
        <v>13900</v>
      </c>
      <c r="Q102" s="33">
        <f>G102+M102</f>
        <v>0</v>
      </c>
      <c r="R102" s="34">
        <f t="shared" si="20"/>
        <v>0</v>
      </c>
      <c r="S102" s="10"/>
      <c r="T102" s="98"/>
      <c r="U102" s="97"/>
      <c r="V102" s="99"/>
    </row>
    <row r="103" spans="2:22" s="2" customFormat="1" ht="15.75" x14ac:dyDescent="0.3">
      <c r="B103" s="43" t="s">
        <v>5</v>
      </c>
      <c r="C103" s="63"/>
      <c r="D103" s="59"/>
      <c r="E103" s="54"/>
      <c r="F103" s="66"/>
      <c r="G103" s="27"/>
      <c r="H103" s="59"/>
      <c r="I103" s="28"/>
      <c r="J103" s="27"/>
      <c r="K103" s="54"/>
      <c r="L103" s="66"/>
      <c r="M103" s="29"/>
      <c r="N103" s="30"/>
      <c r="O103" s="31">
        <f t="shared" si="18"/>
        <v>0</v>
      </c>
      <c r="P103" s="32">
        <f t="shared" si="19"/>
        <v>0</v>
      </c>
      <c r="Q103" s="33">
        <f t="shared" ref="Q103:Q110" si="21">G103+M103</f>
        <v>0</v>
      </c>
      <c r="R103" s="34">
        <f t="shared" si="20"/>
        <v>0</v>
      </c>
      <c r="S103" s="10"/>
      <c r="T103" s="98"/>
      <c r="U103" s="102"/>
      <c r="V103" s="98"/>
    </row>
    <row r="104" spans="2:22" s="2" customFormat="1" ht="15.75" x14ac:dyDescent="0.3">
      <c r="B104" s="43" t="s">
        <v>6</v>
      </c>
      <c r="C104" s="63"/>
      <c r="D104" s="59"/>
      <c r="E104" s="54"/>
      <c r="F104" s="66"/>
      <c r="G104" s="27"/>
      <c r="H104" s="59"/>
      <c r="I104" s="28"/>
      <c r="J104" s="27"/>
      <c r="K104" s="54"/>
      <c r="L104" s="66"/>
      <c r="M104" s="29"/>
      <c r="N104" s="30"/>
      <c r="O104" s="31">
        <f t="shared" si="18"/>
        <v>0</v>
      </c>
      <c r="P104" s="32">
        <f t="shared" si="19"/>
        <v>0</v>
      </c>
      <c r="Q104" s="33">
        <f t="shared" si="21"/>
        <v>0</v>
      </c>
      <c r="R104" s="34">
        <f t="shared" si="20"/>
        <v>0</v>
      </c>
      <c r="S104" s="10"/>
      <c r="T104" s="97"/>
    </row>
    <row r="105" spans="2:22" s="2" customFormat="1" ht="15.75" x14ac:dyDescent="0.3">
      <c r="B105" s="44" t="s">
        <v>7</v>
      </c>
      <c r="C105" s="63"/>
      <c r="D105" s="59"/>
      <c r="E105" s="54"/>
      <c r="F105" s="66"/>
      <c r="G105" s="27"/>
      <c r="H105" s="59"/>
      <c r="I105" s="28"/>
      <c r="J105" s="27"/>
      <c r="K105" s="54"/>
      <c r="L105" s="66"/>
      <c r="M105" s="29"/>
      <c r="N105" s="30"/>
      <c r="O105" s="31">
        <f t="shared" si="18"/>
        <v>0</v>
      </c>
      <c r="P105" s="32">
        <f t="shared" si="19"/>
        <v>0</v>
      </c>
      <c r="Q105" s="33">
        <f t="shared" si="21"/>
        <v>0</v>
      </c>
      <c r="R105" s="34">
        <f t="shared" si="20"/>
        <v>0</v>
      </c>
      <c r="S105" s="10"/>
      <c r="T105" s="98"/>
    </row>
    <row r="106" spans="2:22" s="2" customFormat="1" ht="15.75" x14ac:dyDescent="0.3">
      <c r="B106" s="43" t="s">
        <v>8</v>
      </c>
      <c r="C106" s="63"/>
      <c r="D106" s="59"/>
      <c r="E106" s="54"/>
      <c r="F106" s="66"/>
      <c r="G106" s="27"/>
      <c r="H106" s="59"/>
      <c r="I106" s="28"/>
      <c r="J106" s="27"/>
      <c r="K106" s="54"/>
      <c r="L106" s="66"/>
      <c r="M106" s="27"/>
      <c r="N106" s="35"/>
      <c r="O106" s="31">
        <f t="shared" si="18"/>
        <v>0</v>
      </c>
      <c r="P106" s="32">
        <f t="shared" si="19"/>
        <v>0</v>
      </c>
      <c r="Q106" s="33">
        <f t="shared" si="21"/>
        <v>0</v>
      </c>
      <c r="R106" s="34">
        <f t="shared" si="20"/>
        <v>0</v>
      </c>
      <c r="S106" s="10"/>
    </row>
    <row r="107" spans="2:22" s="2" customFormat="1" ht="15.75" x14ac:dyDescent="0.3">
      <c r="B107" s="43" t="s">
        <v>9</v>
      </c>
      <c r="C107" s="63"/>
      <c r="D107" s="59"/>
      <c r="E107" s="54"/>
      <c r="F107" s="66"/>
      <c r="G107" s="27"/>
      <c r="H107" s="59"/>
      <c r="I107" s="28"/>
      <c r="J107" s="27"/>
      <c r="K107" s="54"/>
      <c r="L107" s="66"/>
      <c r="M107" s="27"/>
      <c r="N107" s="30"/>
      <c r="O107" s="31">
        <f t="shared" si="18"/>
        <v>0</v>
      </c>
      <c r="P107" s="32">
        <f t="shared" si="19"/>
        <v>0</v>
      </c>
      <c r="Q107" s="33">
        <f t="shared" si="21"/>
        <v>0</v>
      </c>
      <c r="R107" s="34">
        <f t="shared" si="20"/>
        <v>0</v>
      </c>
      <c r="S107" s="10"/>
    </row>
    <row r="108" spans="2:22" ht="15.75" x14ac:dyDescent="0.3">
      <c r="B108" s="43" t="s">
        <v>10</v>
      </c>
      <c r="C108" s="63"/>
      <c r="D108" s="59"/>
      <c r="E108" s="54"/>
      <c r="F108" s="66"/>
      <c r="G108" s="29"/>
      <c r="H108" s="67"/>
      <c r="I108" s="28"/>
      <c r="J108" s="27"/>
      <c r="K108" s="54"/>
      <c r="L108" s="66"/>
      <c r="M108" s="29"/>
      <c r="N108" s="30"/>
      <c r="O108" s="31">
        <f t="shared" si="18"/>
        <v>0</v>
      </c>
      <c r="P108" s="32">
        <f t="shared" si="19"/>
        <v>0</v>
      </c>
      <c r="Q108" s="33">
        <f t="shared" si="21"/>
        <v>0</v>
      </c>
      <c r="R108" s="34">
        <f t="shared" si="20"/>
        <v>0</v>
      </c>
      <c r="S108" s="5"/>
    </row>
    <row r="109" spans="2:22" ht="15.75" x14ac:dyDescent="0.3">
      <c r="B109" s="43" t="s">
        <v>11</v>
      </c>
      <c r="C109" s="63"/>
      <c r="D109" s="59"/>
      <c r="E109" s="54"/>
      <c r="F109" s="66"/>
      <c r="G109" s="27"/>
      <c r="H109" s="59"/>
      <c r="I109" s="28"/>
      <c r="J109" s="27"/>
      <c r="K109" s="54"/>
      <c r="L109" s="66"/>
      <c r="M109" s="27"/>
      <c r="N109" s="35"/>
      <c r="O109" s="31">
        <f t="shared" si="18"/>
        <v>0</v>
      </c>
      <c r="P109" s="32">
        <f t="shared" si="19"/>
        <v>0</v>
      </c>
      <c r="Q109" s="33">
        <f t="shared" si="21"/>
        <v>0</v>
      </c>
      <c r="R109" s="34">
        <f t="shared" si="20"/>
        <v>0</v>
      </c>
      <c r="S109" s="5"/>
    </row>
    <row r="110" spans="2:22" ht="16.5" thickBot="1" x14ac:dyDescent="0.35">
      <c r="B110" s="45" t="s">
        <v>12</v>
      </c>
      <c r="C110" s="64"/>
      <c r="D110" s="59"/>
      <c r="E110" s="54"/>
      <c r="F110" s="66"/>
      <c r="G110" s="36"/>
      <c r="H110" s="68"/>
      <c r="I110" s="37"/>
      <c r="J110" s="36"/>
      <c r="K110" s="54"/>
      <c r="L110" s="66"/>
      <c r="M110" s="36"/>
      <c r="N110" s="107"/>
      <c r="O110" s="38">
        <f t="shared" si="18"/>
        <v>0</v>
      </c>
      <c r="P110" s="39">
        <f t="shared" si="19"/>
        <v>0</v>
      </c>
      <c r="Q110" s="40">
        <f t="shared" si="21"/>
        <v>0</v>
      </c>
      <c r="R110" s="41">
        <f t="shared" si="20"/>
        <v>0</v>
      </c>
    </row>
    <row r="111" spans="2:22" s="61" customFormat="1" ht="15.75" thickBot="1" x14ac:dyDescent="0.3">
      <c r="B111" s="50" t="s">
        <v>13</v>
      </c>
      <c r="C111" s="15" t="s">
        <v>23</v>
      </c>
      <c r="D111" s="19">
        <f>SUM(D99:D110)</f>
        <v>0</v>
      </c>
      <c r="E111" s="17">
        <f>SUM(E99:E110)</f>
        <v>0</v>
      </c>
      <c r="F111" s="19">
        <f>SUM(F99:F110)</f>
        <v>0</v>
      </c>
      <c r="G111" s="16">
        <f>SUM(G99:G110)</f>
        <v>0</v>
      </c>
      <c r="H111" s="16">
        <f>SUM(H99:H110)</f>
        <v>0</v>
      </c>
      <c r="I111" s="108" t="s">
        <v>23</v>
      </c>
      <c r="J111" s="55">
        <f>SUM(J99:J110)</f>
        <v>55600</v>
      </c>
      <c r="K111" s="17">
        <f>SUM(K99:K110)</f>
        <v>24</v>
      </c>
      <c r="L111" s="19">
        <f>SUM(L99:L110)</f>
        <v>55600</v>
      </c>
      <c r="M111" s="16">
        <f>SUM(M99:M110)</f>
        <v>0</v>
      </c>
      <c r="N111" s="18">
        <f>SUM(N99:N110)</f>
        <v>0</v>
      </c>
      <c r="O111" s="15" t="s">
        <v>23</v>
      </c>
      <c r="P111" s="19">
        <f>SUM(P99:P110)</f>
        <v>55600</v>
      </c>
      <c r="Q111" s="16">
        <f>SUM(Q99:Q110)</f>
        <v>0</v>
      </c>
      <c r="R111" s="18">
        <f>SUM(R99:R110)</f>
        <v>0</v>
      </c>
    </row>
    <row r="112" spans="2:22" ht="15.75" thickBot="1" x14ac:dyDescent="0.3"/>
    <row r="113" spans="2:22" ht="63" customHeight="1" thickBot="1" x14ac:dyDescent="0.3">
      <c r="B113" s="60" t="s">
        <v>64</v>
      </c>
      <c r="C113" s="119" t="s">
        <v>53</v>
      </c>
      <c r="D113" s="120"/>
      <c r="E113" s="120"/>
      <c r="F113" s="120"/>
      <c r="G113" s="120"/>
      <c r="H113" s="120"/>
      <c r="I113" s="120"/>
      <c r="J113" s="120"/>
      <c r="K113" s="120"/>
      <c r="L113" s="120"/>
      <c r="M113" s="120"/>
      <c r="N113" s="120"/>
      <c r="O113" s="120"/>
      <c r="P113" s="120"/>
      <c r="Q113" s="120"/>
      <c r="R113" s="121"/>
      <c r="U113" s="100"/>
    </row>
    <row r="114" spans="2:22" s="2" customFormat="1" ht="16.5" thickBot="1" x14ac:dyDescent="0.35">
      <c r="B114" s="46">
        <v>1</v>
      </c>
      <c r="C114" s="47">
        <v>2</v>
      </c>
      <c r="D114" s="48">
        <v>3</v>
      </c>
      <c r="E114" s="48">
        <v>4</v>
      </c>
      <c r="F114" s="48">
        <v>5</v>
      </c>
      <c r="G114" s="48">
        <v>6</v>
      </c>
      <c r="H114" s="48">
        <v>7</v>
      </c>
      <c r="I114" s="48">
        <v>8</v>
      </c>
      <c r="J114" s="48">
        <v>9</v>
      </c>
      <c r="K114" s="48">
        <v>10</v>
      </c>
      <c r="L114" s="48">
        <v>11</v>
      </c>
      <c r="M114" s="48">
        <v>12</v>
      </c>
      <c r="N114" s="49">
        <v>13</v>
      </c>
      <c r="O114" s="47">
        <v>14</v>
      </c>
      <c r="P114" s="48">
        <v>15</v>
      </c>
      <c r="Q114" s="48">
        <v>16</v>
      </c>
      <c r="R114" s="49">
        <v>17</v>
      </c>
      <c r="S114" s="10"/>
    </row>
    <row r="115" spans="2:22" s="2" customFormat="1" ht="16.5" customHeight="1" thickBot="1" x14ac:dyDescent="0.35">
      <c r="B115" s="122" t="s">
        <v>0</v>
      </c>
      <c r="C115" s="124" t="s">
        <v>14</v>
      </c>
      <c r="D115" s="126" t="s">
        <v>15</v>
      </c>
      <c r="E115" s="128" t="s">
        <v>34</v>
      </c>
      <c r="F115" s="128" t="s">
        <v>32</v>
      </c>
      <c r="G115" s="126" t="s">
        <v>42</v>
      </c>
      <c r="H115" s="126" t="s">
        <v>21</v>
      </c>
      <c r="I115" s="126" t="s">
        <v>20</v>
      </c>
      <c r="J115" s="126" t="s">
        <v>19</v>
      </c>
      <c r="K115" s="128" t="s">
        <v>29</v>
      </c>
      <c r="L115" s="128" t="s">
        <v>30</v>
      </c>
      <c r="M115" s="126" t="s">
        <v>42</v>
      </c>
      <c r="N115" s="130" t="s">
        <v>21</v>
      </c>
      <c r="O115" s="132" t="s">
        <v>16</v>
      </c>
      <c r="P115" s="133"/>
      <c r="Q115" s="133"/>
      <c r="R115" s="134"/>
      <c r="S115" s="10"/>
      <c r="T115" s="98"/>
    </row>
    <row r="116" spans="2:22" s="2" customFormat="1" ht="72" customHeight="1" thickBot="1" x14ac:dyDescent="0.35">
      <c r="B116" s="123"/>
      <c r="C116" s="125"/>
      <c r="D116" s="127"/>
      <c r="E116" s="129"/>
      <c r="F116" s="129"/>
      <c r="G116" s="127"/>
      <c r="H116" s="127"/>
      <c r="I116" s="127"/>
      <c r="J116" s="127"/>
      <c r="K116" s="129"/>
      <c r="L116" s="129"/>
      <c r="M116" s="127"/>
      <c r="N116" s="131"/>
      <c r="O116" s="103" t="s">
        <v>17</v>
      </c>
      <c r="P116" s="104" t="s">
        <v>18</v>
      </c>
      <c r="Q116" s="104" t="s">
        <v>43</v>
      </c>
      <c r="R116" s="105" t="s">
        <v>22</v>
      </c>
      <c r="S116" s="10"/>
      <c r="T116" s="97"/>
    </row>
    <row r="117" spans="2:22" s="2" customFormat="1" ht="15.75" x14ac:dyDescent="0.3">
      <c r="B117" s="42" t="s">
        <v>1</v>
      </c>
      <c r="C117" s="21"/>
      <c r="D117" s="58"/>
      <c r="E117" s="54"/>
      <c r="F117" s="65"/>
      <c r="G117" s="20"/>
      <c r="H117" s="58"/>
      <c r="I117" s="21">
        <v>3</v>
      </c>
      <c r="J117" s="20">
        <v>6900</v>
      </c>
      <c r="K117" s="53">
        <v>3</v>
      </c>
      <c r="L117" s="65">
        <v>6900</v>
      </c>
      <c r="M117" s="29"/>
      <c r="N117" s="22"/>
      <c r="O117" s="23">
        <f t="shared" ref="O117:O128" si="22">C117+I117</f>
        <v>3</v>
      </c>
      <c r="P117" s="109">
        <f t="shared" ref="P117:P128" si="23">D117+J117</f>
        <v>6900</v>
      </c>
      <c r="Q117" s="25">
        <f>G117+M117</f>
        <v>0</v>
      </c>
      <c r="R117" s="26">
        <f t="shared" ref="R117:R128" si="24">H117+N117</f>
        <v>0</v>
      </c>
      <c r="S117" s="10"/>
    </row>
    <row r="118" spans="2:22" s="2" customFormat="1" ht="15.75" x14ac:dyDescent="0.3">
      <c r="B118" s="43" t="s">
        <v>2</v>
      </c>
      <c r="C118" s="28"/>
      <c r="D118" s="59"/>
      <c r="E118" s="54"/>
      <c r="F118" s="66"/>
      <c r="G118" s="27"/>
      <c r="H118" s="59"/>
      <c r="I118" s="28">
        <v>3</v>
      </c>
      <c r="J118" s="27">
        <v>6900</v>
      </c>
      <c r="K118" s="54">
        <v>3</v>
      </c>
      <c r="L118" s="66">
        <v>6900</v>
      </c>
      <c r="M118" s="29"/>
      <c r="N118" s="30"/>
      <c r="O118" s="31">
        <f t="shared" si="22"/>
        <v>3</v>
      </c>
      <c r="P118" s="32">
        <f t="shared" si="23"/>
        <v>6900</v>
      </c>
      <c r="Q118" s="33">
        <f>G118+M118</f>
        <v>0</v>
      </c>
      <c r="R118" s="34">
        <f t="shared" si="24"/>
        <v>0</v>
      </c>
      <c r="S118" s="10"/>
    </row>
    <row r="119" spans="2:22" s="2" customFormat="1" ht="15.75" x14ac:dyDescent="0.3">
      <c r="B119" s="43" t="s">
        <v>3</v>
      </c>
      <c r="C119" s="28"/>
      <c r="D119" s="59"/>
      <c r="E119" s="54"/>
      <c r="F119" s="66"/>
      <c r="G119" s="27"/>
      <c r="H119" s="59"/>
      <c r="I119" s="28">
        <v>3</v>
      </c>
      <c r="J119" s="27">
        <v>6900</v>
      </c>
      <c r="K119" s="54">
        <v>3</v>
      </c>
      <c r="L119" s="66">
        <v>6900</v>
      </c>
      <c r="M119" s="29"/>
      <c r="N119" s="30"/>
      <c r="O119" s="31">
        <f t="shared" si="22"/>
        <v>3</v>
      </c>
      <c r="P119" s="32">
        <f t="shared" si="23"/>
        <v>6900</v>
      </c>
      <c r="Q119" s="33">
        <f>G119+M119</f>
        <v>0</v>
      </c>
      <c r="R119" s="34">
        <f t="shared" si="24"/>
        <v>0</v>
      </c>
      <c r="S119" s="10"/>
    </row>
    <row r="120" spans="2:22" s="2" customFormat="1" ht="15.75" x14ac:dyDescent="0.3">
      <c r="B120" s="43" t="s">
        <v>4</v>
      </c>
      <c r="C120" s="63"/>
      <c r="D120" s="59"/>
      <c r="E120" s="54"/>
      <c r="F120" s="66"/>
      <c r="G120" s="27"/>
      <c r="H120" s="59"/>
      <c r="I120" s="28">
        <v>3</v>
      </c>
      <c r="J120" s="27">
        <v>6900</v>
      </c>
      <c r="K120" s="54">
        <v>3</v>
      </c>
      <c r="L120" s="66">
        <v>6900</v>
      </c>
      <c r="M120" s="62"/>
      <c r="N120" s="30"/>
      <c r="O120" s="31">
        <f t="shared" si="22"/>
        <v>3</v>
      </c>
      <c r="P120" s="32">
        <f t="shared" si="23"/>
        <v>6900</v>
      </c>
      <c r="Q120" s="33">
        <f>G120+M120</f>
        <v>0</v>
      </c>
      <c r="R120" s="34">
        <f t="shared" si="24"/>
        <v>0</v>
      </c>
      <c r="S120" s="10"/>
      <c r="T120" s="98"/>
      <c r="U120" s="97"/>
      <c r="V120" s="99"/>
    </row>
    <row r="121" spans="2:22" s="2" customFormat="1" ht="15.75" x14ac:dyDescent="0.3">
      <c r="B121" s="43" t="s">
        <v>5</v>
      </c>
      <c r="C121" s="63"/>
      <c r="D121" s="59"/>
      <c r="E121" s="54"/>
      <c r="F121" s="66"/>
      <c r="G121" s="27"/>
      <c r="H121" s="59"/>
      <c r="I121" s="28"/>
      <c r="J121" s="27"/>
      <c r="K121" s="54"/>
      <c r="L121" s="66"/>
      <c r="M121" s="29"/>
      <c r="N121" s="30"/>
      <c r="O121" s="31">
        <f t="shared" si="22"/>
        <v>0</v>
      </c>
      <c r="P121" s="32">
        <f t="shared" si="23"/>
        <v>0</v>
      </c>
      <c r="Q121" s="33">
        <f t="shared" ref="Q121:Q128" si="25">G121+M121</f>
        <v>0</v>
      </c>
      <c r="R121" s="34">
        <f t="shared" si="24"/>
        <v>0</v>
      </c>
      <c r="S121" s="10"/>
      <c r="T121" s="98"/>
      <c r="U121" s="102"/>
      <c r="V121" s="98"/>
    </row>
    <row r="122" spans="2:22" s="2" customFormat="1" ht="15.75" x14ac:dyDescent="0.3">
      <c r="B122" s="43" t="s">
        <v>6</v>
      </c>
      <c r="C122" s="63"/>
      <c r="D122" s="59"/>
      <c r="E122" s="54"/>
      <c r="F122" s="66"/>
      <c r="G122" s="27"/>
      <c r="H122" s="59"/>
      <c r="I122" s="28"/>
      <c r="J122" s="27"/>
      <c r="K122" s="54"/>
      <c r="L122" s="66"/>
      <c r="M122" s="29"/>
      <c r="N122" s="30"/>
      <c r="O122" s="31">
        <f t="shared" si="22"/>
        <v>0</v>
      </c>
      <c r="P122" s="32">
        <f t="shared" si="23"/>
        <v>0</v>
      </c>
      <c r="Q122" s="33">
        <f t="shared" si="25"/>
        <v>0</v>
      </c>
      <c r="R122" s="34">
        <f t="shared" si="24"/>
        <v>0</v>
      </c>
      <c r="S122" s="10"/>
      <c r="T122" s="97"/>
    </row>
    <row r="123" spans="2:22" s="2" customFormat="1" ht="15.75" x14ac:dyDescent="0.3">
      <c r="B123" s="44" t="s">
        <v>7</v>
      </c>
      <c r="C123" s="63"/>
      <c r="D123" s="59"/>
      <c r="E123" s="54"/>
      <c r="F123" s="66"/>
      <c r="G123" s="27"/>
      <c r="H123" s="59"/>
      <c r="I123" s="28"/>
      <c r="J123" s="27"/>
      <c r="K123" s="54"/>
      <c r="L123" s="66"/>
      <c r="M123" s="29"/>
      <c r="N123" s="30"/>
      <c r="O123" s="31">
        <f t="shared" si="22"/>
        <v>0</v>
      </c>
      <c r="P123" s="32">
        <f t="shared" si="23"/>
        <v>0</v>
      </c>
      <c r="Q123" s="33">
        <f t="shared" si="25"/>
        <v>0</v>
      </c>
      <c r="R123" s="34">
        <f t="shared" si="24"/>
        <v>0</v>
      </c>
      <c r="S123" s="10"/>
      <c r="T123" s="98"/>
    </row>
    <row r="124" spans="2:22" s="2" customFormat="1" ht="15.75" x14ac:dyDescent="0.3">
      <c r="B124" s="43" t="s">
        <v>8</v>
      </c>
      <c r="C124" s="63"/>
      <c r="D124" s="59"/>
      <c r="E124" s="54"/>
      <c r="F124" s="66"/>
      <c r="G124" s="27"/>
      <c r="H124" s="59"/>
      <c r="I124" s="28"/>
      <c r="J124" s="27"/>
      <c r="K124" s="54"/>
      <c r="L124" s="66"/>
      <c r="M124" s="27"/>
      <c r="N124" s="35"/>
      <c r="O124" s="31">
        <f t="shared" si="22"/>
        <v>0</v>
      </c>
      <c r="P124" s="32">
        <f t="shared" si="23"/>
        <v>0</v>
      </c>
      <c r="Q124" s="33">
        <f t="shared" si="25"/>
        <v>0</v>
      </c>
      <c r="R124" s="34">
        <f t="shared" si="24"/>
        <v>0</v>
      </c>
      <c r="S124" s="10"/>
    </row>
    <row r="125" spans="2:22" s="2" customFormat="1" ht="15.75" x14ac:dyDescent="0.3">
      <c r="B125" s="43" t="s">
        <v>9</v>
      </c>
      <c r="C125" s="63"/>
      <c r="D125" s="59"/>
      <c r="E125" s="54"/>
      <c r="F125" s="66"/>
      <c r="G125" s="27"/>
      <c r="H125" s="59"/>
      <c r="I125" s="28"/>
      <c r="J125" s="27"/>
      <c r="K125" s="54"/>
      <c r="L125" s="66"/>
      <c r="M125" s="27"/>
      <c r="N125" s="30"/>
      <c r="O125" s="31">
        <f t="shared" si="22"/>
        <v>0</v>
      </c>
      <c r="P125" s="32">
        <f t="shared" si="23"/>
        <v>0</v>
      </c>
      <c r="Q125" s="33">
        <f t="shared" si="25"/>
        <v>0</v>
      </c>
      <c r="R125" s="34">
        <f t="shared" si="24"/>
        <v>0</v>
      </c>
      <c r="S125" s="10"/>
    </row>
    <row r="126" spans="2:22" ht="15.75" x14ac:dyDescent="0.3">
      <c r="B126" s="43" t="s">
        <v>10</v>
      </c>
      <c r="C126" s="63"/>
      <c r="D126" s="59"/>
      <c r="E126" s="54"/>
      <c r="F126" s="66"/>
      <c r="G126" s="29"/>
      <c r="H126" s="67"/>
      <c r="I126" s="28"/>
      <c r="J126" s="27"/>
      <c r="K126" s="54"/>
      <c r="L126" s="66"/>
      <c r="M126" s="29"/>
      <c r="N126" s="30"/>
      <c r="O126" s="31">
        <f t="shared" si="22"/>
        <v>0</v>
      </c>
      <c r="P126" s="32">
        <f t="shared" si="23"/>
        <v>0</v>
      </c>
      <c r="Q126" s="33">
        <f t="shared" si="25"/>
        <v>0</v>
      </c>
      <c r="R126" s="34">
        <f t="shared" si="24"/>
        <v>0</v>
      </c>
      <c r="S126" s="5"/>
    </row>
    <row r="127" spans="2:22" ht="15.75" x14ac:dyDescent="0.3">
      <c r="B127" s="43" t="s">
        <v>11</v>
      </c>
      <c r="C127" s="63"/>
      <c r="D127" s="59"/>
      <c r="E127" s="54"/>
      <c r="F127" s="66"/>
      <c r="G127" s="27"/>
      <c r="H127" s="59"/>
      <c r="I127" s="28"/>
      <c r="J127" s="27"/>
      <c r="K127" s="54"/>
      <c r="L127" s="66"/>
      <c r="M127" s="27"/>
      <c r="N127" s="35"/>
      <c r="O127" s="31">
        <f t="shared" si="22"/>
        <v>0</v>
      </c>
      <c r="P127" s="32">
        <f t="shared" si="23"/>
        <v>0</v>
      </c>
      <c r="Q127" s="33">
        <f t="shared" si="25"/>
        <v>0</v>
      </c>
      <c r="R127" s="34">
        <f t="shared" si="24"/>
        <v>0</v>
      </c>
      <c r="S127" s="5"/>
    </row>
    <row r="128" spans="2:22" ht="16.5" thickBot="1" x14ac:dyDescent="0.35">
      <c r="B128" s="45" t="s">
        <v>12</v>
      </c>
      <c r="C128" s="64"/>
      <c r="D128" s="59"/>
      <c r="E128" s="54"/>
      <c r="F128" s="66"/>
      <c r="G128" s="36"/>
      <c r="H128" s="68"/>
      <c r="I128" s="37"/>
      <c r="J128" s="36"/>
      <c r="K128" s="54"/>
      <c r="L128" s="66"/>
      <c r="M128" s="36"/>
      <c r="N128" s="107"/>
      <c r="O128" s="38">
        <f t="shared" si="22"/>
        <v>0</v>
      </c>
      <c r="P128" s="39">
        <f t="shared" si="23"/>
        <v>0</v>
      </c>
      <c r="Q128" s="40">
        <f t="shared" si="25"/>
        <v>0</v>
      </c>
      <c r="R128" s="41">
        <f t="shared" si="24"/>
        <v>0</v>
      </c>
    </row>
    <row r="129" spans="2:22" s="61" customFormat="1" ht="15.75" thickBot="1" x14ac:dyDescent="0.3">
      <c r="B129" s="50" t="s">
        <v>13</v>
      </c>
      <c r="C129" s="15" t="s">
        <v>23</v>
      </c>
      <c r="D129" s="19">
        <f>SUM(D117:D128)</f>
        <v>0</v>
      </c>
      <c r="E129" s="17">
        <f>SUM(E117:E128)</f>
        <v>0</v>
      </c>
      <c r="F129" s="19">
        <f>SUM(F117:F128)</f>
        <v>0</v>
      </c>
      <c r="G129" s="16">
        <f>SUM(G117:G128)</f>
        <v>0</v>
      </c>
      <c r="H129" s="16">
        <f>SUM(H117:H128)</f>
        <v>0</v>
      </c>
      <c r="I129" s="108" t="s">
        <v>23</v>
      </c>
      <c r="J129" s="55">
        <f>SUM(J117:J128)</f>
        <v>27600</v>
      </c>
      <c r="K129" s="17">
        <f>SUM(K117:K128)</f>
        <v>12</v>
      </c>
      <c r="L129" s="19">
        <f>SUM(L117:L128)</f>
        <v>27600</v>
      </c>
      <c r="M129" s="16">
        <f>SUM(M117:M128)</f>
        <v>0</v>
      </c>
      <c r="N129" s="18">
        <f>SUM(N117:N128)</f>
        <v>0</v>
      </c>
      <c r="O129" s="15" t="s">
        <v>23</v>
      </c>
      <c r="P129" s="19">
        <f>SUM(P117:P128)</f>
        <v>27600</v>
      </c>
      <c r="Q129" s="16">
        <f>SUM(Q117:Q128)</f>
        <v>0</v>
      </c>
      <c r="R129" s="18">
        <f>SUM(R117:R128)</f>
        <v>0</v>
      </c>
    </row>
    <row r="130" spans="2:22" ht="15.75" thickBot="1" x14ac:dyDescent="0.3"/>
    <row r="131" spans="2:22" ht="63" customHeight="1" thickBot="1" x14ac:dyDescent="0.3">
      <c r="B131" s="60" t="s">
        <v>75</v>
      </c>
      <c r="C131" s="119" t="s">
        <v>74</v>
      </c>
      <c r="D131" s="120"/>
      <c r="E131" s="120"/>
      <c r="F131" s="120"/>
      <c r="G131" s="120"/>
      <c r="H131" s="120"/>
      <c r="I131" s="120"/>
      <c r="J131" s="120"/>
      <c r="K131" s="120"/>
      <c r="L131" s="120"/>
      <c r="M131" s="120"/>
      <c r="N131" s="120"/>
      <c r="O131" s="120"/>
      <c r="P131" s="120"/>
      <c r="Q131" s="120"/>
      <c r="R131" s="121"/>
      <c r="U131" s="100"/>
    </row>
    <row r="132" spans="2:22" s="2" customFormat="1" ht="16.5" thickBot="1" x14ac:dyDescent="0.35">
      <c r="B132" s="46">
        <v>1</v>
      </c>
      <c r="C132" s="47">
        <v>2</v>
      </c>
      <c r="D132" s="48">
        <v>3</v>
      </c>
      <c r="E132" s="48">
        <v>4</v>
      </c>
      <c r="F132" s="48">
        <v>5</v>
      </c>
      <c r="G132" s="48">
        <v>6</v>
      </c>
      <c r="H132" s="48">
        <v>7</v>
      </c>
      <c r="I132" s="48">
        <v>8</v>
      </c>
      <c r="J132" s="48">
        <v>9</v>
      </c>
      <c r="K132" s="48">
        <v>10</v>
      </c>
      <c r="L132" s="48">
        <v>11</v>
      </c>
      <c r="M132" s="48">
        <v>12</v>
      </c>
      <c r="N132" s="49">
        <v>13</v>
      </c>
      <c r="O132" s="47">
        <v>14</v>
      </c>
      <c r="P132" s="48">
        <v>15</v>
      </c>
      <c r="Q132" s="48">
        <v>16</v>
      </c>
      <c r="R132" s="49">
        <v>17</v>
      </c>
      <c r="S132" s="10"/>
    </row>
    <row r="133" spans="2:22" s="2" customFormat="1" ht="16.5" customHeight="1" thickBot="1" x14ac:dyDescent="0.35">
      <c r="B133" s="122" t="s">
        <v>0</v>
      </c>
      <c r="C133" s="124" t="s">
        <v>14</v>
      </c>
      <c r="D133" s="126" t="s">
        <v>15</v>
      </c>
      <c r="E133" s="128" t="s">
        <v>34</v>
      </c>
      <c r="F133" s="128" t="s">
        <v>32</v>
      </c>
      <c r="G133" s="126" t="s">
        <v>42</v>
      </c>
      <c r="H133" s="126" t="s">
        <v>21</v>
      </c>
      <c r="I133" s="126" t="s">
        <v>20</v>
      </c>
      <c r="J133" s="126" t="s">
        <v>19</v>
      </c>
      <c r="K133" s="128" t="s">
        <v>29</v>
      </c>
      <c r="L133" s="128" t="s">
        <v>30</v>
      </c>
      <c r="M133" s="126" t="s">
        <v>42</v>
      </c>
      <c r="N133" s="130" t="s">
        <v>21</v>
      </c>
      <c r="O133" s="132" t="s">
        <v>16</v>
      </c>
      <c r="P133" s="133"/>
      <c r="Q133" s="133"/>
      <c r="R133" s="134"/>
      <c r="S133" s="10"/>
      <c r="T133" s="98"/>
    </row>
    <row r="134" spans="2:22" s="2" customFormat="1" ht="72" customHeight="1" thickBot="1" x14ac:dyDescent="0.35">
      <c r="B134" s="123"/>
      <c r="C134" s="125"/>
      <c r="D134" s="127"/>
      <c r="E134" s="129"/>
      <c r="F134" s="129"/>
      <c r="G134" s="127"/>
      <c r="H134" s="127"/>
      <c r="I134" s="127"/>
      <c r="J134" s="127"/>
      <c r="K134" s="129"/>
      <c r="L134" s="129"/>
      <c r="M134" s="127"/>
      <c r="N134" s="131"/>
      <c r="O134" s="103" t="s">
        <v>17</v>
      </c>
      <c r="P134" s="104" t="s">
        <v>18</v>
      </c>
      <c r="Q134" s="104" t="s">
        <v>43</v>
      </c>
      <c r="R134" s="105" t="s">
        <v>22</v>
      </c>
      <c r="S134" s="10"/>
      <c r="T134" s="97"/>
    </row>
    <row r="135" spans="2:22" s="2" customFormat="1" ht="15.75" x14ac:dyDescent="0.3">
      <c r="B135" s="42" t="s">
        <v>1</v>
      </c>
      <c r="C135" s="21"/>
      <c r="D135" s="58"/>
      <c r="E135" s="54"/>
      <c r="F135" s="65"/>
      <c r="G135" s="20"/>
      <c r="H135" s="58"/>
      <c r="I135" s="21">
        <v>4</v>
      </c>
      <c r="J135" s="20">
        <v>8000</v>
      </c>
      <c r="K135" s="53">
        <v>2</v>
      </c>
      <c r="L135" s="65">
        <v>8000</v>
      </c>
      <c r="M135" s="29"/>
      <c r="N135" s="22"/>
      <c r="O135" s="23">
        <f t="shared" ref="O135:O146" si="26">C135+I135</f>
        <v>4</v>
      </c>
      <c r="P135" s="109">
        <f t="shared" ref="P135:P146" si="27">D135+J135</f>
        <v>8000</v>
      </c>
      <c r="Q135" s="25">
        <f>G135+M135</f>
        <v>0</v>
      </c>
      <c r="R135" s="26">
        <f t="shared" ref="R135:R146" si="28">H135+N135</f>
        <v>0</v>
      </c>
      <c r="S135" s="10"/>
    </row>
    <row r="136" spans="2:22" s="2" customFormat="1" ht="15.75" x14ac:dyDescent="0.3">
      <c r="B136" s="43" t="s">
        <v>2</v>
      </c>
      <c r="C136" s="28"/>
      <c r="D136" s="59"/>
      <c r="E136" s="54"/>
      <c r="F136" s="66"/>
      <c r="G136" s="27"/>
      <c r="H136" s="59"/>
      <c r="I136" s="28">
        <v>2</v>
      </c>
      <c r="J136" s="27">
        <v>8000</v>
      </c>
      <c r="K136" s="54">
        <v>2</v>
      </c>
      <c r="L136" s="66">
        <v>8000</v>
      </c>
      <c r="M136" s="29"/>
      <c r="N136" s="30"/>
      <c r="O136" s="31">
        <f t="shared" si="26"/>
        <v>2</v>
      </c>
      <c r="P136" s="32">
        <f t="shared" si="27"/>
        <v>8000</v>
      </c>
      <c r="Q136" s="33">
        <f>G136+M136</f>
        <v>0</v>
      </c>
      <c r="R136" s="34">
        <f t="shared" si="28"/>
        <v>0</v>
      </c>
      <c r="S136" s="10"/>
    </row>
    <row r="137" spans="2:22" s="2" customFormat="1" ht="15.75" x14ac:dyDescent="0.3">
      <c r="B137" s="43" t="s">
        <v>3</v>
      </c>
      <c r="C137" s="28"/>
      <c r="D137" s="59"/>
      <c r="E137" s="54"/>
      <c r="F137" s="66"/>
      <c r="G137" s="27"/>
      <c r="H137" s="59"/>
      <c r="I137" s="28">
        <v>2</v>
      </c>
      <c r="J137" s="27">
        <v>8000</v>
      </c>
      <c r="K137" s="54">
        <v>2</v>
      </c>
      <c r="L137" s="66">
        <v>8000</v>
      </c>
      <c r="M137" s="29"/>
      <c r="N137" s="30"/>
      <c r="O137" s="31">
        <f t="shared" si="26"/>
        <v>2</v>
      </c>
      <c r="P137" s="32">
        <f t="shared" si="27"/>
        <v>8000</v>
      </c>
      <c r="Q137" s="33">
        <f>G137+M137</f>
        <v>0</v>
      </c>
      <c r="R137" s="34">
        <f t="shared" si="28"/>
        <v>0</v>
      </c>
      <c r="S137" s="10"/>
    </row>
    <row r="138" spans="2:22" s="2" customFormat="1" ht="15.75" x14ac:dyDescent="0.3">
      <c r="B138" s="43" t="s">
        <v>4</v>
      </c>
      <c r="C138" s="63"/>
      <c r="D138" s="59"/>
      <c r="E138" s="54"/>
      <c r="F138" s="66"/>
      <c r="G138" s="27"/>
      <c r="H138" s="59"/>
      <c r="I138" s="28">
        <v>2</v>
      </c>
      <c r="J138" s="27">
        <v>8000</v>
      </c>
      <c r="K138" s="54">
        <v>2</v>
      </c>
      <c r="L138" s="66">
        <v>8000</v>
      </c>
      <c r="M138" s="62"/>
      <c r="N138" s="30"/>
      <c r="O138" s="31">
        <f t="shared" si="26"/>
        <v>2</v>
      </c>
      <c r="P138" s="32">
        <f t="shared" si="27"/>
        <v>8000</v>
      </c>
      <c r="Q138" s="33">
        <f>G138+M138</f>
        <v>0</v>
      </c>
      <c r="R138" s="34">
        <f t="shared" si="28"/>
        <v>0</v>
      </c>
      <c r="S138" s="10"/>
      <c r="T138" s="98"/>
      <c r="U138" s="97"/>
      <c r="V138" s="99"/>
    </row>
    <row r="139" spans="2:22" s="2" customFormat="1" ht="15.75" x14ac:dyDescent="0.3">
      <c r="B139" s="43" t="s">
        <v>5</v>
      </c>
      <c r="C139" s="63"/>
      <c r="D139" s="59"/>
      <c r="E139" s="54"/>
      <c r="F139" s="66"/>
      <c r="G139" s="27"/>
      <c r="H139" s="59"/>
      <c r="I139" s="28"/>
      <c r="J139" s="27"/>
      <c r="K139" s="54"/>
      <c r="L139" s="66"/>
      <c r="M139" s="29"/>
      <c r="N139" s="30"/>
      <c r="O139" s="31">
        <f t="shared" si="26"/>
        <v>0</v>
      </c>
      <c r="P139" s="32">
        <f t="shared" si="27"/>
        <v>0</v>
      </c>
      <c r="Q139" s="33">
        <f t="shared" ref="Q139:Q146" si="29">G139+M139</f>
        <v>0</v>
      </c>
      <c r="R139" s="34">
        <f t="shared" si="28"/>
        <v>0</v>
      </c>
      <c r="S139" s="10"/>
      <c r="T139" s="98"/>
      <c r="U139" s="102"/>
      <c r="V139" s="98"/>
    </row>
    <row r="140" spans="2:22" s="2" customFormat="1" ht="15.75" x14ac:dyDescent="0.3">
      <c r="B140" s="43" t="s">
        <v>6</v>
      </c>
      <c r="C140" s="63"/>
      <c r="D140" s="59"/>
      <c r="E140" s="54"/>
      <c r="F140" s="66"/>
      <c r="G140" s="27"/>
      <c r="H140" s="59"/>
      <c r="I140" s="28"/>
      <c r="J140" s="27"/>
      <c r="K140" s="54"/>
      <c r="L140" s="66"/>
      <c r="M140" s="29"/>
      <c r="N140" s="30"/>
      <c r="O140" s="31">
        <f t="shared" si="26"/>
        <v>0</v>
      </c>
      <c r="P140" s="32">
        <f t="shared" si="27"/>
        <v>0</v>
      </c>
      <c r="Q140" s="33">
        <f t="shared" si="29"/>
        <v>0</v>
      </c>
      <c r="R140" s="34">
        <f t="shared" si="28"/>
        <v>0</v>
      </c>
      <c r="S140" s="10"/>
      <c r="T140" s="97"/>
    </row>
    <row r="141" spans="2:22" s="2" customFormat="1" ht="15.75" x14ac:dyDescent="0.3">
      <c r="B141" s="44" t="s">
        <v>7</v>
      </c>
      <c r="C141" s="63"/>
      <c r="D141" s="59"/>
      <c r="E141" s="54"/>
      <c r="F141" s="66"/>
      <c r="G141" s="27"/>
      <c r="H141" s="59"/>
      <c r="I141" s="28"/>
      <c r="J141" s="27"/>
      <c r="K141" s="54"/>
      <c r="L141" s="66"/>
      <c r="M141" s="29"/>
      <c r="N141" s="30"/>
      <c r="O141" s="31">
        <f t="shared" si="26"/>
        <v>0</v>
      </c>
      <c r="P141" s="32">
        <f t="shared" si="27"/>
        <v>0</v>
      </c>
      <c r="Q141" s="33">
        <f t="shared" si="29"/>
        <v>0</v>
      </c>
      <c r="R141" s="34">
        <f t="shared" si="28"/>
        <v>0</v>
      </c>
      <c r="S141" s="10"/>
      <c r="T141" s="98"/>
    </row>
    <row r="142" spans="2:22" s="2" customFormat="1" ht="15.75" x14ac:dyDescent="0.3">
      <c r="B142" s="43" t="s">
        <v>8</v>
      </c>
      <c r="C142" s="63"/>
      <c r="D142" s="59"/>
      <c r="E142" s="54"/>
      <c r="F142" s="66"/>
      <c r="G142" s="27"/>
      <c r="H142" s="59"/>
      <c r="I142" s="28"/>
      <c r="J142" s="27"/>
      <c r="K142" s="54"/>
      <c r="L142" s="66"/>
      <c r="M142" s="27"/>
      <c r="N142" s="35"/>
      <c r="O142" s="31">
        <f t="shared" si="26"/>
        <v>0</v>
      </c>
      <c r="P142" s="32">
        <f t="shared" si="27"/>
        <v>0</v>
      </c>
      <c r="Q142" s="33">
        <f t="shared" si="29"/>
        <v>0</v>
      </c>
      <c r="R142" s="34">
        <f t="shared" si="28"/>
        <v>0</v>
      </c>
      <c r="S142" s="10"/>
    </row>
    <row r="143" spans="2:22" s="2" customFormat="1" ht="15.75" x14ac:dyDescent="0.3">
      <c r="B143" s="43" t="s">
        <v>9</v>
      </c>
      <c r="C143" s="63"/>
      <c r="D143" s="59"/>
      <c r="E143" s="54"/>
      <c r="F143" s="66"/>
      <c r="G143" s="27"/>
      <c r="H143" s="59"/>
      <c r="I143" s="28"/>
      <c r="J143" s="27"/>
      <c r="K143" s="54"/>
      <c r="L143" s="66"/>
      <c r="M143" s="27"/>
      <c r="N143" s="30"/>
      <c r="O143" s="31">
        <f t="shared" si="26"/>
        <v>0</v>
      </c>
      <c r="P143" s="32">
        <f t="shared" si="27"/>
        <v>0</v>
      </c>
      <c r="Q143" s="33">
        <f t="shared" si="29"/>
        <v>0</v>
      </c>
      <c r="R143" s="34">
        <f t="shared" si="28"/>
        <v>0</v>
      </c>
      <c r="S143" s="10"/>
    </row>
    <row r="144" spans="2:22" ht="15.75" x14ac:dyDescent="0.3">
      <c r="B144" s="43" t="s">
        <v>10</v>
      </c>
      <c r="C144" s="63"/>
      <c r="D144" s="59"/>
      <c r="E144" s="54"/>
      <c r="F144" s="66"/>
      <c r="G144" s="29"/>
      <c r="H144" s="67"/>
      <c r="I144" s="28"/>
      <c r="J144" s="27"/>
      <c r="K144" s="54"/>
      <c r="L144" s="66"/>
      <c r="M144" s="29"/>
      <c r="N144" s="30"/>
      <c r="O144" s="31">
        <f t="shared" si="26"/>
        <v>0</v>
      </c>
      <c r="P144" s="32">
        <f t="shared" si="27"/>
        <v>0</v>
      </c>
      <c r="Q144" s="33">
        <f t="shared" si="29"/>
        <v>0</v>
      </c>
      <c r="R144" s="34">
        <f t="shared" si="28"/>
        <v>0</v>
      </c>
      <c r="S144" s="5"/>
    </row>
    <row r="145" spans="2:19" ht="15.75" x14ac:dyDescent="0.3">
      <c r="B145" s="43" t="s">
        <v>11</v>
      </c>
      <c r="C145" s="63"/>
      <c r="D145" s="59"/>
      <c r="E145" s="54"/>
      <c r="F145" s="66"/>
      <c r="G145" s="27"/>
      <c r="H145" s="59"/>
      <c r="I145" s="28"/>
      <c r="J145" s="27"/>
      <c r="K145" s="54"/>
      <c r="L145" s="66"/>
      <c r="M145" s="27"/>
      <c r="N145" s="35"/>
      <c r="O145" s="31">
        <f t="shared" si="26"/>
        <v>0</v>
      </c>
      <c r="P145" s="32">
        <f t="shared" si="27"/>
        <v>0</v>
      </c>
      <c r="Q145" s="33">
        <f t="shared" si="29"/>
        <v>0</v>
      </c>
      <c r="R145" s="34">
        <f t="shared" si="28"/>
        <v>0</v>
      </c>
      <c r="S145" s="5"/>
    </row>
    <row r="146" spans="2:19" ht="16.5" thickBot="1" x14ac:dyDescent="0.35">
      <c r="B146" s="45" t="s">
        <v>12</v>
      </c>
      <c r="C146" s="64"/>
      <c r="D146" s="59"/>
      <c r="E146" s="54"/>
      <c r="F146" s="66"/>
      <c r="G146" s="36"/>
      <c r="H146" s="68"/>
      <c r="I146" s="37"/>
      <c r="J146" s="36"/>
      <c r="K146" s="54"/>
      <c r="L146" s="66"/>
      <c r="M146" s="36"/>
      <c r="N146" s="107"/>
      <c r="O146" s="38">
        <f t="shared" si="26"/>
        <v>0</v>
      </c>
      <c r="P146" s="39">
        <f t="shared" si="27"/>
        <v>0</v>
      </c>
      <c r="Q146" s="40">
        <f t="shared" si="29"/>
        <v>0</v>
      </c>
      <c r="R146" s="41">
        <f t="shared" si="28"/>
        <v>0</v>
      </c>
    </row>
    <row r="147" spans="2:19" s="61" customFormat="1" ht="15.75" thickBot="1" x14ac:dyDescent="0.3">
      <c r="B147" s="50" t="s">
        <v>13</v>
      </c>
      <c r="C147" s="15" t="s">
        <v>23</v>
      </c>
      <c r="D147" s="19">
        <f>SUM(D135:D146)</f>
        <v>0</v>
      </c>
      <c r="E147" s="17">
        <f>SUM(E135:E146)</f>
        <v>0</v>
      </c>
      <c r="F147" s="19">
        <f>SUM(F135:F146)</f>
        <v>0</v>
      </c>
      <c r="G147" s="16">
        <f>SUM(G135:G146)</f>
        <v>0</v>
      </c>
      <c r="H147" s="16">
        <f>SUM(H135:H146)</f>
        <v>0</v>
      </c>
      <c r="I147" s="108" t="s">
        <v>23</v>
      </c>
      <c r="J147" s="55">
        <f>SUM(J135:J146)</f>
        <v>32000</v>
      </c>
      <c r="K147" s="17">
        <f>SUM(K135:K146)</f>
        <v>8</v>
      </c>
      <c r="L147" s="19">
        <f>SUM(L135:L146)</f>
        <v>32000</v>
      </c>
      <c r="M147" s="16">
        <f>SUM(M135:M146)</f>
        <v>0</v>
      </c>
      <c r="N147" s="18">
        <f>SUM(N135:N146)</f>
        <v>0</v>
      </c>
      <c r="O147" s="15" t="s">
        <v>23</v>
      </c>
      <c r="P147" s="19">
        <f>SUM(P135:P146)</f>
        <v>32000</v>
      </c>
      <c r="Q147" s="16">
        <f>SUM(Q135:Q146)</f>
        <v>0</v>
      </c>
      <c r="R147" s="18">
        <f>SUM(R135:R146)</f>
        <v>0</v>
      </c>
    </row>
  </sheetData>
  <mergeCells count="125">
    <mergeCell ref="C113:R113"/>
    <mergeCell ref="B115:B116"/>
    <mergeCell ref="C115:C116"/>
    <mergeCell ref="D115:D116"/>
    <mergeCell ref="E115:E116"/>
    <mergeCell ref="F115:F116"/>
    <mergeCell ref="G115:G116"/>
    <mergeCell ref="H115:H116"/>
    <mergeCell ref="I115:I116"/>
    <mergeCell ref="J115:J116"/>
    <mergeCell ref="K115:K116"/>
    <mergeCell ref="L115:L116"/>
    <mergeCell ref="M115:M116"/>
    <mergeCell ref="N115:N116"/>
    <mergeCell ref="O115:R115"/>
    <mergeCell ref="C95:R95"/>
    <mergeCell ref="B97:B98"/>
    <mergeCell ref="C97:C98"/>
    <mergeCell ref="D97:D98"/>
    <mergeCell ref="E97:E98"/>
    <mergeCell ref="F97:F98"/>
    <mergeCell ref="G97:G98"/>
    <mergeCell ref="H97:H98"/>
    <mergeCell ref="I97:I98"/>
    <mergeCell ref="J97:J98"/>
    <mergeCell ref="K97:K98"/>
    <mergeCell ref="L97:L98"/>
    <mergeCell ref="M97:M98"/>
    <mergeCell ref="N97:N98"/>
    <mergeCell ref="O97:R97"/>
    <mergeCell ref="B2:R2"/>
    <mergeCell ref="B3:R3"/>
    <mergeCell ref="B4:R4"/>
    <mergeCell ref="N25:N26"/>
    <mergeCell ref="C5:R5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R7"/>
    <mergeCell ref="C23:R23"/>
    <mergeCell ref="L25:L26"/>
    <mergeCell ref="M25:M26"/>
    <mergeCell ref="O25:R25"/>
    <mergeCell ref="B40:R40"/>
    <mergeCell ref="C41:R41"/>
    <mergeCell ref="G25:G26"/>
    <mergeCell ref="H25:H26"/>
    <mergeCell ref="I25:I26"/>
    <mergeCell ref="J25:J26"/>
    <mergeCell ref="K25:K26"/>
    <mergeCell ref="B25:B26"/>
    <mergeCell ref="C25:C26"/>
    <mergeCell ref="D25:D26"/>
    <mergeCell ref="E25:E26"/>
    <mergeCell ref="F25:F26"/>
    <mergeCell ref="L43:L44"/>
    <mergeCell ref="M43:M44"/>
    <mergeCell ref="N43:N44"/>
    <mergeCell ref="O43:R43"/>
    <mergeCell ref="B58:R58"/>
    <mergeCell ref="G43:G44"/>
    <mergeCell ref="H43:H44"/>
    <mergeCell ref="I43:I44"/>
    <mergeCell ref="J43:J44"/>
    <mergeCell ref="K43:K44"/>
    <mergeCell ref="B43:B44"/>
    <mergeCell ref="C43:C44"/>
    <mergeCell ref="D43:D44"/>
    <mergeCell ref="E43:E44"/>
    <mergeCell ref="F43:F44"/>
    <mergeCell ref="C59:R59"/>
    <mergeCell ref="B61:B62"/>
    <mergeCell ref="C61:C62"/>
    <mergeCell ref="D61:D62"/>
    <mergeCell ref="E61:E62"/>
    <mergeCell ref="F61:F62"/>
    <mergeCell ref="G61:G62"/>
    <mergeCell ref="H61:H62"/>
    <mergeCell ref="I61:I62"/>
    <mergeCell ref="J61:J62"/>
    <mergeCell ref="K61:K62"/>
    <mergeCell ref="L61:L62"/>
    <mergeCell ref="M61:M62"/>
    <mergeCell ref="N61:N62"/>
    <mergeCell ref="O61:R61"/>
    <mergeCell ref="C77:R77"/>
    <mergeCell ref="B79:B80"/>
    <mergeCell ref="C79:C80"/>
    <mergeCell ref="D79:D80"/>
    <mergeCell ref="E79:E80"/>
    <mergeCell ref="F79:F80"/>
    <mergeCell ref="G79:G80"/>
    <mergeCell ref="H79:H80"/>
    <mergeCell ref="I79:I80"/>
    <mergeCell ref="J79:J80"/>
    <mergeCell ref="K79:K80"/>
    <mergeCell ref="L79:L80"/>
    <mergeCell ref="M79:M80"/>
    <mergeCell ref="N79:N80"/>
    <mergeCell ref="O79:R79"/>
    <mergeCell ref="C131:R131"/>
    <mergeCell ref="B133:B134"/>
    <mergeCell ref="C133:C134"/>
    <mergeCell ref="D133:D134"/>
    <mergeCell ref="E133:E134"/>
    <mergeCell ref="F133:F134"/>
    <mergeCell ref="G133:G134"/>
    <mergeCell ref="H133:H134"/>
    <mergeCell ref="I133:I134"/>
    <mergeCell ref="J133:J134"/>
    <mergeCell ref="K133:K134"/>
    <mergeCell ref="L133:L134"/>
    <mergeCell ref="M133:M134"/>
    <mergeCell ref="N133:N134"/>
    <mergeCell ref="O133:R133"/>
  </mergeCells>
  <phoneticPr fontId="0" type="noConversion"/>
  <pageMargins left="0" right="0" top="0" bottom="0" header="0" footer="0"/>
  <pageSetup paperSize="9" scale="51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2:T39"/>
  <sheetViews>
    <sheetView view="pageBreakPreview" zoomScale="70" zoomScaleSheetLayoutView="70" workbookViewId="0">
      <selection activeCell="E17" sqref="E17"/>
    </sheetView>
  </sheetViews>
  <sheetFormatPr defaultRowHeight="15" x14ac:dyDescent="0.25"/>
  <cols>
    <col min="1" max="1" width="2.85546875" customWidth="1"/>
    <col min="2" max="2" width="20.5703125" customWidth="1"/>
    <col min="3" max="10" width="23.7109375" customWidth="1"/>
    <col min="11" max="11" width="12.42578125" customWidth="1"/>
    <col min="12" max="12" width="9.85546875" customWidth="1"/>
    <col min="20" max="20" width="13.140625" bestFit="1" customWidth="1"/>
  </cols>
  <sheetData>
    <row r="2" spans="2:20" ht="61.5" customHeight="1" x14ac:dyDescent="0.25">
      <c r="B2" s="147" t="s">
        <v>31</v>
      </c>
      <c r="C2" s="148"/>
      <c r="D2" s="148"/>
      <c r="E2" s="148"/>
      <c r="F2" s="148"/>
      <c r="G2" s="148"/>
      <c r="H2" s="148"/>
      <c r="I2" s="148"/>
      <c r="J2" s="148"/>
      <c r="K2" s="14"/>
      <c r="L2" s="1"/>
      <c r="M2" s="1"/>
      <c r="N2" s="1"/>
      <c r="O2" s="1"/>
      <c r="P2" s="1"/>
      <c r="Q2" s="1"/>
      <c r="R2" s="1"/>
      <c r="S2" s="1"/>
      <c r="T2" s="1"/>
    </row>
    <row r="3" spans="2:20" ht="12.75" customHeight="1" thickBot="1" x14ac:dyDescent="0.3">
      <c r="B3" s="137" t="s">
        <v>37</v>
      </c>
      <c r="C3" s="137"/>
      <c r="D3" s="137"/>
      <c r="E3" s="137"/>
      <c r="F3" s="137"/>
      <c r="G3" s="137"/>
      <c r="H3" s="137"/>
      <c r="I3" s="137"/>
      <c r="J3" s="137"/>
      <c r="K3" s="13"/>
      <c r="L3" s="4"/>
      <c r="M3" s="1"/>
      <c r="N3" s="1"/>
      <c r="O3" s="1"/>
      <c r="P3" s="1"/>
      <c r="Q3" s="1"/>
      <c r="R3" s="1"/>
      <c r="S3" s="1"/>
    </row>
    <row r="4" spans="2:20" s="61" customFormat="1" ht="60" customHeight="1" thickBot="1" x14ac:dyDescent="0.3">
      <c r="B4" s="60" t="s">
        <v>49</v>
      </c>
      <c r="C4" s="140" t="s">
        <v>35</v>
      </c>
      <c r="D4" s="141"/>
      <c r="E4" s="141"/>
      <c r="F4" s="141"/>
      <c r="G4" s="141"/>
      <c r="H4" s="141"/>
      <c r="I4" s="141"/>
      <c r="J4" s="142"/>
    </row>
    <row r="5" spans="2:20" s="3" customFormat="1" ht="13.5" customHeight="1" thickBot="1" x14ac:dyDescent="0.3">
      <c r="B5" s="47">
        <v>1</v>
      </c>
      <c r="C5" s="48">
        <v>2</v>
      </c>
      <c r="D5" s="48">
        <v>3</v>
      </c>
      <c r="E5" s="48">
        <v>4</v>
      </c>
      <c r="F5" s="48">
        <v>5</v>
      </c>
      <c r="G5" s="48">
        <v>6</v>
      </c>
      <c r="H5" s="48">
        <v>7</v>
      </c>
      <c r="I5" s="48">
        <v>8</v>
      </c>
      <c r="J5" s="49">
        <v>9</v>
      </c>
      <c r="K5" s="8"/>
    </row>
    <row r="6" spans="2:20" ht="31.5" customHeight="1" thickBot="1" x14ac:dyDescent="0.3">
      <c r="B6" s="143" t="s">
        <v>0</v>
      </c>
      <c r="C6" s="145" t="s">
        <v>14</v>
      </c>
      <c r="D6" s="138" t="s">
        <v>21</v>
      </c>
      <c r="E6" s="138" t="s">
        <v>20</v>
      </c>
      <c r="F6" s="138" t="s">
        <v>19</v>
      </c>
      <c r="G6" s="130" t="s">
        <v>21</v>
      </c>
      <c r="H6" s="132" t="s">
        <v>16</v>
      </c>
      <c r="I6" s="133"/>
      <c r="J6" s="134"/>
      <c r="K6" s="9"/>
    </row>
    <row r="7" spans="2:20" ht="21" customHeight="1" thickBot="1" x14ac:dyDescent="0.3">
      <c r="B7" s="144"/>
      <c r="C7" s="146"/>
      <c r="D7" s="139"/>
      <c r="E7" s="139"/>
      <c r="F7" s="139"/>
      <c r="G7" s="131"/>
      <c r="H7" s="69" t="s">
        <v>17</v>
      </c>
      <c r="I7" s="70" t="s">
        <v>18</v>
      </c>
      <c r="J7" s="71" t="s">
        <v>22</v>
      </c>
      <c r="K7" s="9"/>
    </row>
    <row r="8" spans="2:20" s="2" customFormat="1" ht="15.75" x14ac:dyDescent="0.3">
      <c r="B8" s="42" t="s">
        <v>1</v>
      </c>
      <c r="C8" s="56">
        <v>4</v>
      </c>
      <c r="D8" s="65">
        <v>4215</v>
      </c>
      <c r="E8" s="53">
        <v>6</v>
      </c>
      <c r="F8" s="65">
        <v>20355</v>
      </c>
      <c r="G8" s="22"/>
      <c r="H8" s="23">
        <f t="shared" ref="H8:H19" si="0">C8+E8</f>
        <v>10</v>
      </c>
      <c r="I8" s="24">
        <f t="shared" ref="I8:I19" si="1">F8</f>
        <v>20355</v>
      </c>
      <c r="J8" s="26">
        <f t="shared" ref="J8:J19" si="2">D8+G8</f>
        <v>4215</v>
      </c>
      <c r="K8" s="10"/>
    </row>
    <row r="9" spans="2:20" s="2" customFormat="1" ht="15.75" x14ac:dyDescent="0.3">
      <c r="B9" s="43" t="s">
        <v>2</v>
      </c>
      <c r="C9" s="57">
        <v>4</v>
      </c>
      <c r="D9" s="66">
        <v>4215</v>
      </c>
      <c r="E9" s="54">
        <v>6</v>
      </c>
      <c r="F9" s="66">
        <v>20355</v>
      </c>
      <c r="G9" s="30"/>
      <c r="H9" s="31">
        <f t="shared" si="0"/>
        <v>10</v>
      </c>
      <c r="I9" s="32">
        <f t="shared" si="1"/>
        <v>20355</v>
      </c>
      <c r="J9" s="34">
        <f t="shared" si="2"/>
        <v>4215</v>
      </c>
      <c r="K9" s="10"/>
    </row>
    <row r="10" spans="2:20" s="2" customFormat="1" ht="15.75" x14ac:dyDescent="0.3">
      <c r="B10" s="43" t="s">
        <v>3</v>
      </c>
      <c r="C10" s="57">
        <v>4</v>
      </c>
      <c r="D10" s="66">
        <v>4215</v>
      </c>
      <c r="E10" s="54">
        <v>6</v>
      </c>
      <c r="F10" s="66">
        <v>20355</v>
      </c>
      <c r="G10" s="30"/>
      <c r="H10" s="31">
        <f t="shared" si="0"/>
        <v>10</v>
      </c>
      <c r="I10" s="32">
        <f t="shared" si="1"/>
        <v>20355</v>
      </c>
      <c r="J10" s="34">
        <f t="shared" si="2"/>
        <v>4215</v>
      </c>
      <c r="K10" s="10"/>
    </row>
    <row r="11" spans="2:20" s="2" customFormat="1" ht="15.75" x14ac:dyDescent="0.3">
      <c r="B11" s="43" t="s">
        <v>4</v>
      </c>
      <c r="C11" s="57">
        <v>4</v>
      </c>
      <c r="D11" s="66">
        <v>4215</v>
      </c>
      <c r="E11" s="54">
        <v>6</v>
      </c>
      <c r="F11" s="66">
        <v>20355</v>
      </c>
      <c r="G11" s="30"/>
      <c r="H11" s="31">
        <f t="shared" si="0"/>
        <v>10</v>
      </c>
      <c r="I11" s="32">
        <f t="shared" si="1"/>
        <v>20355</v>
      </c>
      <c r="J11" s="34">
        <f t="shared" si="2"/>
        <v>4215</v>
      </c>
      <c r="K11" s="10"/>
    </row>
    <row r="12" spans="2:20" s="2" customFormat="1" ht="15.75" x14ac:dyDescent="0.3">
      <c r="B12" s="43" t="s">
        <v>5</v>
      </c>
      <c r="C12" s="57"/>
      <c r="D12" s="66"/>
      <c r="E12" s="54"/>
      <c r="F12" s="66"/>
      <c r="G12" s="30"/>
      <c r="H12" s="31">
        <f>C12+E12</f>
        <v>0</v>
      </c>
      <c r="I12" s="32">
        <f>F12</f>
        <v>0</v>
      </c>
      <c r="J12" s="34">
        <f>D12+G12</f>
        <v>0</v>
      </c>
      <c r="K12" s="10"/>
    </row>
    <row r="13" spans="2:20" s="2" customFormat="1" ht="15.75" x14ac:dyDescent="0.3">
      <c r="B13" s="43" t="s">
        <v>6</v>
      </c>
      <c r="C13" s="57"/>
      <c r="D13" s="66"/>
      <c r="E13" s="54"/>
      <c r="F13" s="66"/>
      <c r="G13" s="30"/>
      <c r="H13" s="31">
        <f t="shared" si="0"/>
        <v>0</v>
      </c>
      <c r="I13" s="32">
        <f t="shared" si="1"/>
        <v>0</v>
      </c>
      <c r="J13" s="34">
        <f t="shared" si="2"/>
        <v>0</v>
      </c>
      <c r="K13" s="10"/>
    </row>
    <row r="14" spans="2:20" s="2" customFormat="1" ht="15.75" x14ac:dyDescent="0.3">
      <c r="B14" s="44" t="s">
        <v>7</v>
      </c>
      <c r="C14" s="57"/>
      <c r="D14" s="66"/>
      <c r="E14" s="54"/>
      <c r="F14" s="66"/>
      <c r="G14" s="30"/>
      <c r="H14" s="31">
        <f t="shared" si="0"/>
        <v>0</v>
      </c>
      <c r="I14" s="32">
        <f t="shared" si="1"/>
        <v>0</v>
      </c>
      <c r="J14" s="34">
        <f t="shared" si="2"/>
        <v>0</v>
      </c>
      <c r="K14" s="10"/>
    </row>
    <row r="15" spans="2:20" s="2" customFormat="1" ht="15.75" x14ac:dyDescent="0.3">
      <c r="B15" s="43" t="s">
        <v>8</v>
      </c>
      <c r="C15" s="57"/>
      <c r="D15" s="66"/>
      <c r="E15" s="54"/>
      <c r="F15" s="66"/>
      <c r="G15" s="35"/>
      <c r="H15" s="31">
        <f t="shared" si="0"/>
        <v>0</v>
      </c>
      <c r="I15" s="32">
        <f t="shared" si="1"/>
        <v>0</v>
      </c>
      <c r="J15" s="34">
        <f t="shared" si="2"/>
        <v>0</v>
      </c>
      <c r="K15" s="10"/>
    </row>
    <row r="16" spans="2:20" s="2" customFormat="1" ht="15.75" x14ac:dyDescent="0.3">
      <c r="B16" s="43" t="s">
        <v>9</v>
      </c>
      <c r="C16" s="57"/>
      <c r="D16" s="66"/>
      <c r="E16" s="54"/>
      <c r="F16" s="66"/>
      <c r="G16" s="30"/>
      <c r="H16" s="31">
        <f t="shared" si="0"/>
        <v>0</v>
      </c>
      <c r="I16" s="32">
        <f t="shared" si="1"/>
        <v>0</v>
      </c>
      <c r="J16" s="34">
        <f t="shared" si="2"/>
        <v>0</v>
      </c>
      <c r="K16" s="10"/>
    </row>
    <row r="17" spans="2:11" s="2" customFormat="1" ht="15.75" x14ac:dyDescent="0.3">
      <c r="B17" s="43" t="s">
        <v>10</v>
      </c>
      <c r="C17" s="57"/>
      <c r="D17" s="66"/>
      <c r="E17" s="54"/>
      <c r="F17" s="66"/>
      <c r="G17" s="30"/>
      <c r="H17" s="31">
        <f t="shared" si="0"/>
        <v>0</v>
      </c>
      <c r="I17" s="32">
        <f t="shared" si="1"/>
        <v>0</v>
      </c>
      <c r="J17" s="34">
        <f t="shared" si="2"/>
        <v>0</v>
      </c>
      <c r="K17" s="10"/>
    </row>
    <row r="18" spans="2:11" s="2" customFormat="1" ht="15.75" x14ac:dyDescent="0.3">
      <c r="B18" s="43" t="s">
        <v>11</v>
      </c>
      <c r="C18" s="57"/>
      <c r="D18" s="66"/>
      <c r="E18" s="54"/>
      <c r="F18" s="66"/>
      <c r="G18" s="35"/>
      <c r="H18" s="31">
        <f t="shared" si="0"/>
        <v>0</v>
      </c>
      <c r="I18" s="32">
        <f t="shared" si="1"/>
        <v>0</v>
      </c>
      <c r="J18" s="34">
        <f t="shared" si="2"/>
        <v>0</v>
      </c>
      <c r="K18" s="10"/>
    </row>
    <row r="19" spans="2:11" s="2" customFormat="1" ht="16.5" thickBot="1" x14ac:dyDescent="0.35">
      <c r="B19" s="45" t="s">
        <v>12</v>
      </c>
      <c r="C19" s="57"/>
      <c r="D19" s="66"/>
      <c r="E19" s="54"/>
      <c r="F19" s="66"/>
      <c r="G19" s="107"/>
      <c r="H19" s="38">
        <f t="shared" si="0"/>
        <v>0</v>
      </c>
      <c r="I19" s="39">
        <f t="shared" si="1"/>
        <v>0</v>
      </c>
      <c r="J19" s="41">
        <f t="shared" si="2"/>
        <v>0</v>
      </c>
      <c r="K19" s="10"/>
    </row>
    <row r="20" spans="2:11" ht="15.75" thickBot="1" x14ac:dyDescent="0.3">
      <c r="B20" s="50" t="s">
        <v>13</v>
      </c>
      <c r="C20" s="15" t="s">
        <v>23</v>
      </c>
      <c r="D20" s="16">
        <f>SUM(D8:D19)</f>
        <v>16860</v>
      </c>
      <c r="E20" s="17" t="s">
        <v>23</v>
      </c>
      <c r="F20" s="19">
        <f>SUM(F8:F19)</f>
        <v>81420</v>
      </c>
      <c r="G20" s="18">
        <f>SUM(G8:G19)</f>
        <v>0</v>
      </c>
      <c r="H20" s="15" t="s">
        <v>23</v>
      </c>
      <c r="I20" s="19">
        <f>SUM(I8:I19)</f>
        <v>81420</v>
      </c>
      <c r="J20" s="18">
        <f>SUM(J8:J19)</f>
        <v>16860</v>
      </c>
      <c r="K20" s="5"/>
    </row>
    <row r="21" spans="2:11" ht="10.5" customHeight="1" thickBot="1" x14ac:dyDescent="0.3">
      <c r="B21" s="51"/>
      <c r="C21" s="11"/>
      <c r="D21" s="12"/>
      <c r="E21" s="11"/>
      <c r="F21" s="52"/>
      <c r="G21" s="12"/>
      <c r="H21" s="11"/>
      <c r="I21" s="52"/>
      <c r="J21" s="12"/>
      <c r="K21" s="5"/>
    </row>
    <row r="22" spans="2:11" ht="27" hidden="1" customHeight="1" thickBot="1" x14ac:dyDescent="0.3">
      <c r="B22" s="137" t="s">
        <v>38</v>
      </c>
      <c r="C22" s="137"/>
      <c r="D22" s="137"/>
      <c r="E22" s="137"/>
      <c r="F22" s="137"/>
      <c r="G22" s="137"/>
      <c r="H22" s="137"/>
      <c r="I22" s="137"/>
      <c r="J22" s="137"/>
      <c r="K22" s="5"/>
    </row>
    <row r="23" spans="2:11" s="61" customFormat="1" ht="60" customHeight="1" thickBot="1" x14ac:dyDescent="0.3">
      <c r="B23" s="60" t="s">
        <v>46</v>
      </c>
      <c r="C23" s="140" t="s">
        <v>36</v>
      </c>
      <c r="D23" s="141"/>
      <c r="E23" s="141"/>
      <c r="F23" s="141"/>
      <c r="G23" s="141"/>
      <c r="H23" s="141"/>
      <c r="I23" s="141"/>
      <c r="J23" s="142"/>
    </row>
    <row r="24" spans="2:11" ht="12.75" customHeight="1" thickBot="1" x14ac:dyDescent="0.3">
      <c r="B24" s="47">
        <v>1</v>
      </c>
      <c r="C24" s="48">
        <v>2</v>
      </c>
      <c r="D24" s="48">
        <v>3</v>
      </c>
      <c r="E24" s="48">
        <v>4</v>
      </c>
      <c r="F24" s="48">
        <v>5</v>
      </c>
      <c r="G24" s="48">
        <v>6</v>
      </c>
      <c r="H24" s="48">
        <v>7</v>
      </c>
      <c r="I24" s="48">
        <v>8</v>
      </c>
      <c r="J24" s="49">
        <v>9</v>
      </c>
    </row>
    <row r="25" spans="2:11" ht="31.5" customHeight="1" thickBot="1" x14ac:dyDescent="0.3">
      <c r="B25" s="143" t="s">
        <v>0</v>
      </c>
      <c r="C25" s="145" t="s">
        <v>14</v>
      </c>
      <c r="D25" s="138" t="s">
        <v>21</v>
      </c>
      <c r="E25" s="138" t="s">
        <v>20</v>
      </c>
      <c r="F25" s="138" t="s">
        <v>19</v>
      </c>
      <c r="G25" s="130" t="s">
        <v>21</v>
      </c>
      <c r="H25" s="132" t="s">
        <v>16</v>
      </c>
      <c r="I25" s="133"/>
      <c r="J25" s="134"/>
    </row>
    <row r="26" spans="2:11" ht="30.75" thickBot="1" x14ac:dyDescent="0.3">
      <c r="B26" s="144"/>
      <c r="C26" s="146"/>
      <c r="D26" s="139"/>
      <c r="E26" s="139"/>
      <c r="F26" s="139"/>
      <c r="G26" s="131"/>
      <c r="H26" s="69" t="s">
        <v>17</v>
      </c>
      <c r="I26" s="70" t="s">
        <v>18</v>
      </c>
      <c r="J26" s="71" t="s">
        <v>22</v>
      </c>
    </row>
    <row r="27" spans="2:11" ht="15.75" x14ac:dyDescent="0.3">
      <c r="B27" s="42" t="s">
        <v>1</v>
      </c>
      <c r="C27" s="53">
        <v>5</v>
      </c>
      <c r="D27" s="65">
        <v>9485</v>
      </c>
      <c r="E27" s="53">
        <v>15</v>
      </c>
      <c r="F27" s="65">
        <v>49847</v>
      </c>
      <c r="G27" s="22"/>
      <c r="H27" s="23">
        <f t="shared" ref="H27:H38" si="3">C27+E27</f>
        <v>20</v>
      </c>
      <c r="I27" s="24">
        <f>F27</f>
        <v>49847</v>
      </c>
      <c r="J27" s="26">
        <f t="shared" ref="J27:J38" si="4">D27+G27</f>
        <v>9485</v>
      </c>
    </row>
    <row r="28" spans="2:11" ht="15.75" x14ac:dyDescent="0.3">
      <c r="B28" s="43" t="s">
        <v>2</v>
      </c>
      <c r="C28" s="57">
        <v>5</v>
      </c>
      <c r="D28" s="66">
        <v>9485</v>
      </c>
      <c r="E28" s="54">
        <v>15</v>
      </c>
      <c r="F28" s="66">
        <v>49847</v>
      </c>
      <c r="G28" s="30"/>
      <c r="H28" s="31">
        <f t="shared" si="3"/>
        <v>20</v>
      </c>
      <c r="I28" s="32">
        <f t="shared" ref="I28:I38" si="5">F28</f>
        <v>49847</v>
      </c>
      <c r="J28" s="34">
        <f t="shared" si="4"/>
        <v>9485</v>
      </c>
    </row>
    <row r="29" spans="2:11" ht="15.75" x14ac:dyDescent="0.3">
      <c r="B29" s="43" t="s">
        <v>3</v>
      </c>
      <c r="C29" s="57">
        <v>5</v>
      </c>
      <c r="D29" s="66">
        <v>9485</v>
      </c>
      <c r="E29" s="54">
        <v>15</v>
      </c>
      <c r="F29" s="66">
        <v>49847</v>
      </c>
      <c r="G29" s="30"/>
      <c r="H29" s="31">
        <f t="shared" si="3"/>
        <v>20</v>
      </c>
      <c r="I29" s="32">
        <f t="shared" si="5"/>
        <v>49847</v>
      </c>
      <c r="J29" s="34">
        <f t="shared" si="4"/>
        <v>9485</v>
      </c>
    </row>
    <row r="30" spans="2:11" ht="15.75" x14ac:dyDescent="0.3">
      <c r="B30" s="43" t="s">
        <v>4</v>
      </c>
      <c r="C30" s="57">
        <v>5</v>
      </c>
      <c r="D30" s="66">
        <v>9485</v>
      </c>
      <c r="E30" s="54">
        <v>15</v>
      </c>
      <c r="F30" s="66">
        <v>49847</v>
      </c>
      <c r="G30" s="30"/>
      <c r="H30" s="31">
        <f t="shared" si="3"/>
        <v>20</v>
      </c>
      <c r="I30" s="32">
        <f t="shared" si="5"/>
        <v>49847</v>
      </c>
      <c r="J30" s="34">
        <f t="shared" si="4"/>
        <v>9485</v>
      </c>
    </row>
    <row r="31" spans="2:11" ht="15.75" x14ac:dyDescent="0.3">
      <c r="B31" s="43" t="s">
        <v>5</v>
      </c>
      <c r="C31" s="57"/>
      <c r="D31" s="66"/>
      <c r="E31" s="54"/>
      <c r="F31" s="66"/>
      <c r="G31" s="30"/>
      <c r="H31" s="31">
        <f>C31+E31</f>
        <v>0</v>
      </c>
      <c r="I31" s="32">
        <f>F31</f>
        <v>0</v>
      </c>
      <c r="J31" s="34">
        <f>D31+G31</f>
        <v>0</v>
      </c>
    </row>
    <row r="32" spans="2:11" ht="15.75" x14ac:dyDescent="0.3">
      <c r="B32" s="43" t="s">
        <v>6</v>
      </c>
      <c r="C32" s="57"/>
      <c r="D32" s="66"/>
      <c r="E32" s="54"/>
      <c r="F32" s="66"/>
      <c r="G32" s="30"/>
      <c r="H32" s="31">
        <f t="shared" si="3"/>
        <v>0</v>
      </c>
      <c r="I32" s="32">
        <f t="shared" si="5"/>
        <v>0</v>
      </c>
      <c r="J32" s="34">
        <f t="shared" si="4"/>
        <v>0</v>
      </c>
    </row>
    <row r="33" spans="2:10" ht="15.75" x14ac:dyDescent="0.3">
      <c r="B33" s="44" t="s">
        <v>7</v>
      </c>
      <c r="C33" s="57"/>
      <c r="D33" s="66"/>
      <c r="E33" s="54"/>
      <c r="F33" s="66"/>
      <c r="G33" s="30"/>
      <c r="H33" s="31">
        <f t="shared" si="3"/>
        <v>0</v>
      </c>
      <c r="I33" s="32">
        <f t="shared" si="5"/>
        <v>0</v>
      </c>
      <c r="J33" s="34">
        <f t="shared" si="4"/>
        <v>0</v>
      </c>
    </row>
    <row r="34" spans="2:10" ht="15.75" x14ac:dyDescent="0.3">
      <c r="B34" s="43" t="s">
        <v>8</v>
      </c>
      <c r="C34" s="57"/>
      <c r="D34" s="66"/>
      <c r="E34" s="54"/>
      <c r="F34" s="66"/>
      <c r="G34" s="35"/>
      <c r="H34" s="31">
        <f t="shared" si="3"/>
        <v>0</v>
      </c>
      <c r="I34" s="32">
        <f t="shared" si="5"/>
        <v>0</v>
      </c>
      <c r="J34" s="34">
        <f t="shared" si="4"/>
        <v>0</v>
      </c>
    </row>
    <row r="35" spans="2:10" ht="15.75" x14ac:dyDescent="0.3">
      <c r="B35" s="43" t="s">
        <v>9</v>
      </c>
      <c r="C35" s="57"/>
      <c r="D35" s="66"/>
      <c r="E35" s="54"/>
      <c r="F35" s="66"/>
      <c r="G35" s="30"/>
      <c r="H35" s="31">
        <f t="shared" si="3"/>
        <v>0</v>
      </c>
      <c r="I35" s="32">
        <f t="shared" si="5"/>
        <v>0</v>
      </c>
      <c r="J35" s="34">
        <f t="shared" si="4"/>
        <v>0</v>
      </c>
    </row>
    <row r="36" spans="2:10" ht="15.75" x14ac:dyDescent="0.3">
      <c r="B36" s="43" t="s">
        <v>10</v>
      </c>
      <c r="C36" s="57"/>
      <c r="D36" s="66"/>
      <c r="E36" s="54"/>
      <c r="F36" s="66"/>
      <c r="G36" s="30"/>
      <c r="H36" s="31">
        <f t="shared" si="3"/>
        <v>0</v>
      </c>
      <c r="I36" s="32">
        <f t="shared" si="5"/>
        <v>0</v>
      </c>
      <c r="J36" s="34">
        <f t="shared" si="4"/>
        <v>0</v>
      </c>
    </row>
    <row r="37" spans="2:10" ht="15.75" x14ac:dyDescent="0.3">
      <c r="B37" s="43" t="s">
        <v>11</v>
      </c>
      <c r="C37" s="57"/>
      <c r="D37" s="66"/>
      <c r="E37" s="54"/>
      <c r="F37" s="66"/>
      <c r="G37" s="35"/>
      <c r="H37" s="31">
        <f t="shared" si="3"/>
        <v>0</v>
      </c>
      <c r="I37" s="32">
        <f t="shared" si="5"/>
        <v>0</v>
      </c>
      <c r="J37" s="34">
        <f t="shared" si="4"/>
        <v>0</v>
      </c>
    </row>
    <row r="38" spans="2:10" ht="16.5" thickBot="1" x14ac:dyDescent="0.35">
      <c r="B38" s="45" t="s">
        <v>12</v>
      </c>
      <c r="C38" s="57"/>
      <c r="D38" s="66"/>
      <c r="E38" s="54"/>
      <c r="F38" s="66"/>
      <c r="G38" s="107"/>
      <c r="H38" s="38">
        <f t="shared" si="3"/>
        <v>0</v>
      </c>
      <c r="I38" s="39">
        <f t="shared" si="5"/>
        <v>0</v>
      </c>
      <c r="J38" s="41">
        <f t="shared" si="4"/>
        <v>0</v>
      </c>
    </row>
    <row r="39" spans="2:10" ht="15.75" thickBot="1" x14ac:dyDescent="0.3">
      <c r="B39" s="50" t="s">
        <v>13</v>
      </c>
      <c r="C39" s="15" t="s">
        <v>23</v>
      </c>
      <c r="D39" s="16">
        <f>SUM(D27:D38)</f>
        <v>37940</v>
      </c>
      <c r="E39" s="17" t="s">
        <v>23</v>
      </c>
      <c r="F39" s="19">
        <f>SUM(F27:F38)</f>
        <v>199388</v>
      </c>
      <c r="G39" s="18">
        <f>SUM(G27:G38)</f>
        <v>0</v>
      </c>
      <c r="H39" s="15" t="s">
        <v>23</v>
      </c>
      <c r="I39" s="19">
        <f>SUM(I27:I38)</f>
        <v>199388</v>
      </c>
      <c r="J39" s="18">
        <f>SUM(J27:J38)</f>
        <v>37940</v>
      </c>
    </row>
  </sheetData>
  <mergeCells count="19">
    <mergeCell ref="B2:J2"/>
    <mergeCell ref="B3:J3"/>
    <mergeCell ref="C4:J4"/>
    <mergeCell ref="B6:B7"/>
    <mergeCell ref="C6:C7"/>
    <mergeCell ref="G6:G7"/>
    <mergeCell ref="H6:J6"/>
    <mergeCell ref="D6:D7"/>
    <mergeCell ref="E6:E7"/>
    <mergeCell ref="F6:F7"/>
    <mergeCell ref="B22:J22"/>
    <mergeCell ref="E25:E26"/>
    <mergeCell ref="F25:F26"/>
    <mergeCell ref="G25:G26"/>
    <mergeCell ref="H25:J25"/>
    <mergeCell ref="C23:J23"/>
    <mergeCell ref="B25:B26"/>
    <mergeCell ref="C25:C26"/>
    <mergeCell ref="D25:D26"/>
  </mergeCells>
  <pageMargins left="0" right="0" top="0" bottom="0" header="0" footer="0"/>
  <pageSetup paperSize="9" scale="47" fitToHeight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760"/>
  <sheetViews>
    <sheetView view="pageBreakPreview" topLeftCell="A719" zoomScale="70" zoomScaleSheetLayoutView="70" workbookViewId="0">
      <selection activeCell="D735" sqref="D735"/>
    </sheetView>
  </sheetViews>
  <sheetFormatPr defaultRowHeight="15" x14ac:dyDescent="0.25"/>
  <cols>
    <col min="1" max="1" width="2.5703125" style="101" customWidth="1"/>
    <col min="2" max="2" width="20.5703125" style="80" customWidth="1"/>
    <col min="3" max="3" width="32.42578125" style="80" customWidth="1"/>
    <col min="4" max="4" width="32.42578125" style="81" customWidth="1"/>
    <col min="5" max="5" width="32.42578125" style="80" customWidth="1"/>
    <col min="6" max="6" width="32.42578125" style="81" customWidth="1"/>
    <col min="7" max="7" width="32.42578125" style="80" customWidth="1"/>
    <col min="8" max="10" width="18.28515625" style="80" customWidth="1"/>
    <col min="11" max="11" width="9.140625" style="80"/>
    <col min="12" max="12" width="9.140625" style="79" customWidth="1"/>
    <col min="13" max="13" width="17.140625" style="80" customWidth="1"/>
    <col min="14" max="14" width="13" style="80" customWidth="1"/>
    <col min="15" max="16384" width="9.140625" style="80"/>
  </cols>
  <sheetData>
    <row r="1" spans="1:12" ht="15.75" thickBot="1" x14ac:dyDescent="0.3"/>
    <row r="2" spans="1:12" ht="54" customHeight="1" thickBot="1" x14ac:dyDescent="0.3">
      <c r="B2" s="154" t="s">
        <v>54</v>
      </c>
      <c r="C2" s="155"/>
      <c r="D2" s="155"/>
      <c r="E2" s="155"/>
      <c r="F2" s="155"/>
      <c r="G2" s="155"/>
      <c r="H2" s="155"/>
      <c r="I2" s="155"/>
      <c r="J2" s="156"/>
    </row>
    <row r="3" spans="1:12" ht="15.75" customHeight="1" thickBot="1" x14ac:dyDescent="0.3">
      <c r="B3" s="76"/>
      <c r="C3" s="76"/>
      <c r="D3" s="77"/>
      <c r="E3" s="76"/>
      <c r="F3" s="77"/>
      <c r="G3" s="76"/>
      <c r="H3" s="76"/>
      <c r="I3" s="76"/>
      <c r="J3" s="76"/>
    </row>
    <row r="4" spans="1:12" ht="73.5" customHeight="1" thickBot="1" x14ac:dyDescent="0.3">
      <c r="A4" s="101">
        <v>1</v>
      </c>
      <c r="B4" s="75" t="s">
        <v>44</v>
      </c>
      <c r="C4" s="149" t="s">
        <v>88</v>
      </c>
      <c r="D4" s="150"/>
      <c r="E4" s="150"/>
      <c r="F4" s="150"/>
      <c r="G4" s="150"/>
      <c r="H4" s="150"/>
      <c r="I4" s="150"/>
      <c r="J4" s="151"/>
      <c r="L4" s="106"/>
    </row>
    <row r="5" spans="1:12" ht="15.75" thickBot="1" x14ac:dyDescent="0.3">
      <c r="B5" s="82">
        <v>1</v>
      </c>
      <c r="C5" s="83">
        <v>2</v>
      </c>
      <c r="D5" s="84">
        <v>3</v>
      </c>
      <c r="E5" s="83">
        <v>4</v>
      </c>
      <c r="F5" s="84">
        <v>5</v>
      </c>
      <c r="G5" s="83">
        <v>6</v>
      </c>
      <c r="H5" s="83">
        <v>7</v>
      </c>
      <c r="I5" s="83">
        <v>8</v>
      </c>
      <c r="J5" s="85">
        <v>9</v>
      </c>
      <c r="L5" s="106"/>
    </row>
    <row r="6" spans="1:12" ht="15.75" thickBot="1" x14ac:dyDescent="0.3">
      <c r="B6" s="122" t="s">
        <v>0</v>
      </c>
      <c r="C6" s="124" t="s">
        <v>14</v>
      </c>
      <c r="D6" s="152" t="s">
        <v>21</v>
      </c>
      <c r="E6" s="126" t="s">
        <v>20</v>
      </c>
      <c r="F6" s="152" t="s">
        <v>19</v>
      </c>
      <c r="G6" s="130" t="s">
        <v>21</v>
      </c>
      <c r="H6" s="132" t="s">
        <v>16</v>
      </c>
      <c r="I6" s="133"/>
      <c r="J6" s="134"/>
      <c r="L6" s="106"/>
    </row>
    <row r="7" spans="1:12" ht="30.75" thickBot="1" x14ac:dyDescent="0.3">
      <c r="B7" s="123"/>
      <c r="C7" s="125"/>
      <c r="D7" s="153"/>
      <c r="E7" s="127"/>
      <c r="F7" s="153"/>
      <c r="G7" s="131"/>
      <c r="H7" s="103" t="s">
        <v>17</v>
      </c>
      <c r="I7" s="104" t="s">
        <v>18</v>
      </c>
      <c r="J7" s="105" t="s">
        <v>22</v>
      </c>
      <c r="L7" s="106"/>
    </row>
    <row r="8" spans="1:12" ht="15.75" x14ac:dyDescent="0.3">
      <c r="B8" s="86" t="s">
        <v>1</v>
      </c>
      <c r="C8" s="88">
        <v>5</v>
      </c>
      <c r="D8" s="89">
        <v>6271</v>
      </c>
      <c r="E8" s="90"/>
      <c r="F8" s="89"/>
      <c r="G8" s="26"/>
      <c r="H8" s="23">
        <f t="shared" ref="H8:H19" si="0">C8+E8</f>
        <v>5</v>
      </c>
      <c r="I8" s="24">
        <f>F8</f>
        <v>0</v>
      </c>
      <c r="J8" s="26">
        <f t="shared" ref="J8:J19" si="1">D8+G8</f>
        <v>6271</v>
      </c>
      <c r="L8" s="106"/>
    </row>
    <row r="9" spans="1:12" ht="15.75" x14ac:dyDescent="0.3">
      <c r="B9" s="87" t="s">
        <v>2</v>
      </c>
      <c r="C9" s="88">
        <v>5</v>
      </c>
      <c r="D9" s="89">
        <v>3021</v>
      </c>
      <c r="E9" s="90"/>
      <c r="F9" s="89"/>
      <c r="G9" s="34"/>
      <c r="H9" s="31">
        <f t="shared" si="0"/>
        <v>5</v>
      </c>
      <c r="I9" s="32">
        <f t="shared" ref="I9:I19" si="2">F9</f>
        <v>0</v>
      </c>
      <c r="J9" s="34">
        <f t="shared" si="1"/>
        <v>3021</v>
      </c>
      <c r="L9" s="106"/>
    </row>
    <row r="10" spans="1:12" ht="15.75" x14ac:dyDescent="0.3">
      <c r="B10" s="87" t="s">
        <v>3</v>
      </c>
      <c r="C10" s="88">
        <v>5</v>
      </c>
      <c r="D10" s="89">
        <v>6777</v>
      </c>
      <c r="E10" s="90"/>
      <c r="F10" s="89"/>
      <c r="G10" s="34"/>
      <c r="H10" s="31">
        <f t="shared" si="0"/>
        <v>5</v>
      </c>
      <c r="I10" s="32">
        <f t="shared" si="2"/>
        <v>0</v>
      </c>
      <c r="J10" s="34">
        <f t="shared" si="1"/>
        <v>6777</v>
      </c>
      <c r="L10" s="106"/>
    </row>
    <row r="11" spans="1:12" ht="15.75" x14ac:dyDescent="0.3">
      <c r="B11" s="87" t="s">
        <v>4</v>
      </c>
      <c r="C11" s="88">
        <v>5</v>
      </c>
      <c r="D11" s="89">
        <v>6777</v>
      </c>
      <c r="E11" s="90"/>
      <c r="F11" s="89"/>
      <c r="G11" s="34"/>
      <c r="H11" s="31">
        <f t="shared" si="0"/>
        <v>5</v>
      </c>
      <c r="I11" s="32">
        <f t="shared" si="2"/>
        <v>0</v>
      </c>
      <c r="J11" s="34">
        <f t="shared" si="1"/>
        <v>6777</v>
      </c>
      <c r="L11" s="106"/>
    </row>
    <row r="12" spans="1:12" ht="15.75" x14ac:dyDescent="0.3">
      <c r="B12" s="87" t="s">
        <v>5</v>
      </c>
      <c r="C12" s="88"/>
      <c r="D12" s="89"/>
      <c r="E12" s="90"/>
      <c r="F12" s="89"/>
      <c r="G12" s="34"/>
      <c r="H12" s="31">
        <f t="shared" si="0"/>
        <v>0</v>
      </c>
      <c r="I12" s="32">
        <f t="shared" si="2"/>
        <v>0</v>
      </c>
      <c r="J12" s="34">
        <f t="shared" si="1"/>
        <v>0</v>
      </c>
      <c r="L12" s="106"/>
    </row>
    <row r="13" spans="1:12" ht="15.75" x14ac:dyDescent="0.3">
      <c r="B13" s="87" t="s">
        <v>6</v>
      </c>
      <c r="C13" s="88"/>
      <c r="D13" s="89"/>
      <c r="E13" s="90"/>
      <c r="F13" s="89"/>
      <c r="G13" s="34"/>
      <c r="H13" s="31">
        <f t="shared" si="0"/>
        <v>0</v>
      </c>
      <c r="I13" s="32">
        <f t="shared" si="2"/>
        <v>0</v>
      </c>
      <c r="J13" s="34">
        <f t="shared" si="1"/>
        <v>0</v>
      </c>
      <c r="L13" s="106"/>
    </row>
    <row r="14" spans="1:12" ht="15.75" x14ac:dyDescent="0.3">
      <c r="B14" s="91" t="s">
        <v>7</v>
      </c>
      <c r="C14" s="93"/>
      <c r="D14" s="94"/>
      <c r="E14" s="96"/>
      <c r="F14" s="94"/>
      <c r="G14" s="34"/>
      <c r="H14" s="31">
        <f t="shared" si="0"/>
        <v>0</v>
      </c>
      <c r="I14" s="32">
        <f t="shared" si="2"/>
        <v>0</v>
      </c>
      <c r="J14" s="34">
        <f t="shared" si="1"/>
        <v>0</v>
      </c>
      <c r="L14" s="106"/>
    </row>
    <row r="15" spans="1:12" ht="15.75" x14ac:dyDescent="0.3">
      <c r="B15" s="87" t="s">
        <v>8</v>
      </c>
      <c r="C15" s="93"/>
      <c r="D15" s="94"/>
      <c r="E15" s="96"/>
      <c r="F15" s="94"/>
      <c r="G15" s="92"/>
      <c r="H15" s="31">
        <f t="shared" si="0"/>
        <v>0</v>
      </c>
      <c r="I15" s="32">
        <f t="shared" si="2"/>
        <v>0</v>
      </c>
      <c r="J15" s="34">
        <f t="shared" si="1"/>
        <v>0</v>
      </c>
      <c r="L15" s="106"/>
    </row>
    <row r="16" spans="1:12" ht="15.75" x14ac:dyDescent="0.3">
      <c r="B16" s="87" t="s">
        <v>9</v>
      </c>
      <c r="C16" s="93"/>
      <c r="D16" s="94"/>
      <c r="E16" s="96"/>
      <c r="F16" s="94"/>
      <c r="G16" s="34"/>
      <c r="H16" s="31">
        <f t="shared" si="0"/>
        <v>0</v>
      </c>
      <c r="I16" s="32">
        <f t="shared" si="2"/>
        <v>0</v>
      </c>
      <c r="J16" s="34">
        <f t="shared" si="1"/>
        <v>0</v>
      </c>
      <c r="L16" s="106"/>
    </row>
    <row r="17" spans="1:12" ht="15.75" x14ac:dyDescent="0.3">
      <c r="B17" s="87" t="s">
        <v>10</v>
      </c>
      <c r="C17" s="93"/>
      <c r="D17" s="94"/>
      <c r="E17" s="96"/>
      <c r="F17" s="94"/>
      <c r="G17" s="34"/>
      <c r="H17" s="31">
        <f t="shared" si="0"/>
        <v>0</v>
      </c>
      <c r="I17" s="32">
        <f t="shared" si="2"/>
        <v>0</v>
      </c>
      <c r="J17" s="34">
        <f t="shared" si="1"/>
        <v>0</v>
      </c>
      <c r="L17" s="106"/>
    </row>
    <row r="18" spans="1:12" ht="15.75" x14ac:dyDescent="0.3">
      <c r="B18" s="87" t="s">
        <v>11</v>
      </c>
      <c r="C18" s="93"/>
      <c r="D18" s="94"/>
      <c r="E18" s="96"/>
      <c r="F18" s="94"/>
      <c r="G18" s="92"/>
      <c r="H18" s="31">
        <f t="shared" si="0"/>
        <v>0</v>
      </c>
      <c r="I18" s="32">
        <f t="shared" si="2"/>
        <v>0</v>
      </c>
      <c r="J18" s="34">
        <f t="shared" si="1"/>
        <v>0</v>
      </c>
      <c r="L18" s="106"/>
    </row>
    <row r="19" spans="1:12" ht="16.5" thickBot="1" x14ac:dyDescent="0.35">
      <c r="B19" s="95" t="s">
        <v>12</v>
      </c>
      <c r="C19" s="88"/>
      <c r="D19" s="89"/>
      <c r="E19" s="90"/>
      <c r="F19" s="89"/>
      <c r="G19" s="41"/>
      <c r="H19" s="38">
        <f t="shared" si="0"/>
        <v>0</v>
      </c>
      <c r="I19" s="39">
        <f t="shared" si="2"/>
        <v>0</v>
      </c>
      <c r="J19" s="41">
        <f t="shared" si="1"/>
        <v>0</v>
      </c>
      <c r="L19" s="106"/>
    </row>
    <row r="20" spans="1:12" ht="15.75" thickBot="1" x14ac:dyDescent="0.3">
      <c r="B20" s="50" t="s">
        <v>13</v>
      </c>
      <c r="C20" s="15" t="s">
        <v>23</v>
      </c>
      <c r="D20" s="78">
        <f>SUM(D8:D19)</f>
        <v>22846</v>
      </c>
      <c r="E20" s="17" t="s">
        <v>23</v>
      </c>
      <c r="F20" s="78">
        <f>SUM(F8:F19)</f>
        <v>0</v>
      </c>
      <c r="G20" s="18">
        <f>SUM(G8:G19)</f>
        <v>0</v>
      </c>
      <c r="H20" s="15" t="s">
        <v>23</v>
      </c>
      <c r="I20" s="19">
        <f>SUM(I8:I19)</f>
        <v>0</v>
      </c>
      <c r="J20" s="18">
        <f>SUM(J8:J19)</f>
        <v>22846</v>
      </c>
      <c r="L20" s="106"/>
    </row>
    <row r="21" spans="1:12" ht="15.75" thickBot="1" x14ac:dyDescent="0.3"/>
    <row r="22" spans="1:12" ht="73.5" customHeight="1" thickBot="1" x14ac:dyDescent="0.3">
      <c r="A22" s="101">
        <v>1</v>
      </c>
      <c r="B22" s="75" t="s">
        <v>44</v>
      </c>
      <c r="C22" s="149" t="s">
        <v>55</v>
      </c>
      <c r="D22" s="150"/>
      <c r="E22" s="150"/>
      <c r="F22" s="150"/>
      <c r="G22" s="150"/>
      <c r="H22" s="150"/>
      <c r="I22" s="150"/>
      <c r="J22" s="151"/>
      <c r="L22" s="106"/>
    </row>
    <row r="23" spans="1:12" ht="15.75" thickBot="1" x14ac:dyDescent="0.3">
      <c r="B23" s="82">
        <v>1</v>
      </c>
      <c r="C23" s="83">
        <v>2</v>
      </c>
      <c r="D23" s="84">
        <v>3</v>
      </c>
      <c r="E23" s="83">
        <v>4</v>
      </c>
      <c r="F23" s="84">
        <v>5</v>
      </c>
      <c r="G23" s="83">
        <v>6</v>
      </c>
      <c r="H23" s="83">
        <v>7</v>
      </c>
      <c r="I23" s="83">
        <v>8</v>
      </c>
      <c r="J23" s="85">
        <v>9</v>
      </c>
      <c r="L23" s="106"/>
    </row>
    <row r="24" spans="1:12" ht="15.75" thickBot="1" x14ac:dyDescent="0.3">
      <c r="B24" s="122" t="s">
        <v>0</v>
      </c>
      <c r="C24" s="124" t="s">
        <v>14</v>
      </c>
      <c r="D24" s="152" t="s">
        <v>21</v>
      </c>
      <c r="E24" s="126" t="s">
        <v>20</v>
      </c>
      <c r="F24" s="152" t="s">
        <v>19</v>
      </c>
      <c r="G24" s="130" t="s">
        <v>21</v>
      </c>
      <c r="H24" s="132" t="s">
        <v>16</v>
      </c>
      <c r="I24" s="133"/>
      <c r="J24" s="134"/>
      <c r="L24" s="106"/>
    </row>
    <row r="25" spans="1:12" ht="30.75" thickBot="1" x14ac:dyDescent="0.3">
      <c r="B25" s="123"/>
      <c r="C25" s="125"/>
      <c r="D25" s="153"/>
      <c r="E25" s="127"/>
      <c r="F25" s="153"/>
      <c r="G25" s="131"/>
      <c r="H25" s="103" t="s">
        <v>17</v>
      </c>
      <c r="I25" s="104" t="s">
        <v>18</v>
      </c>
      <c r="J25" s="105" t="s">
        <v>22</v>
      </c>
      <c r="L25" s="106"/>
    </row>
    <row r="26" spans="1:12" ht="15.75" x14ac:dyDescent="0.3">
      <c r="B26" s="86" t="s">
        <v>1</v>
      </c>
      <c r="C26" s="88">
        <v>22</v>
      </c>
      <c r="D26" s="89">
        <v>20874</v>
      </c>
      <c r="E26" s="90">
        <v>3</v>
      </c>
      <c r="F26" s="89">
        <v>2310</v>
      </c>
      <c r="G26" s="26"/>
      <c r="H26" s="23">
        <f>C26+E26</f>
        <v>25</v>
      </c>
      <c r="I26" s="24">
        <f t="shared" ref="I26:I37" si="3">F26</f>
        <v>2310</v>
      </c>
      <c r="J26" s="26">
        <f t="shared" ref="J26:J31" si="4">D26+G26</f>
        <v>20874</v>
      </c>
      <c r="L26" s="106"/>
    </row>
    <row r="27" spans="1:12" ht="15.75" x14ac:dyDescent="0.3">
      <c r="B27" s="87" t="s">
        <v>2</v>
      </c>
      <c r="C27" s="88">
        <v>22</v>
      </c>
      <c r="D27" s="89">
        <v>20874</v>
      </c>
      <c r="E27" s="90">
        <v>3</v>
      </c>
      <c r="F27" s="89">
        <v>2310</v>
      </c>
      <c r="G27" s="34"/>
      <c r="H27" s="31">
        <f t="shared" ref="H27:H37" si="5">C27+E27</f>
        <v>25</v>
      </c>
      <c r="I27" s="32">
        <f t="shared" si="3"/>
        <v>2310</v>
      </c>
      <c r="J27" s="34">
        <f t="shared" si="4"/>
        <v>20874</v>
      </c>
      <c r="L27" s="106"/>
    </row>
    <row r="28" spans="1:12" ht="15.75" x14ac:dyDescent="0.3">
      <c r="B28" s="87" t="s">
        <v>3</v>
      </c>
      <c r="C28" s="88">
        <v>22</v>
      </c>
      <c r="D28" s="89">
        <v>20874</v>
      </c>
      <c r="E28" s="90">
        <v>3</v>
      </c>
      <c r="F28" s="89">
        <v>2310</v>
      </c>
      <c r="G28" s="34"/>
      <c r="H28" s="31">
        <f t="shared" si="5"/>
        <v>25</v>
      </c>
      <c r="I28" s="32">
        <f t="shared" si="3"/>
        <v>2310</v>
      </c>
      <c r="J28" s="34">
        <f t="shared" si="4"/>
        <v>20874</v>
      </c>
      <c r="L28" s="106"/>
    </row>
    <row r="29" spans="1:12" ht="15.75" x14ac:dyDescent="0.3">
      <c r="B29" s="87" t="s">
        <v>4</v>
      </c>
      <c r="C29" s="88">
        <v>22</v>
      </c>
      <c r="D29" s="89">
        <v>20874</v>
      </c>
      <c r="E29" s="90">
        <v>3</v>
      </c>
      <c r="F29" s="89">
        <v>2310</v>
      </c>
      <c r="G29" s="34"/>
      <c r="H29" s="31">
        <f t="shared" si="5"/>
        <v>25</v>
      </c>
      <c r="I29" s="32">
        <f t="shared" si="3"/>
        <v>2310</v>
      </c>
      <c r="J29" s="34">
        <f t="shared" si="4"/>
        <v>20874</v>
      </c>
      <c r="L29" s="106"/>
    </row>
    <row r="30" spans="1:12" ht="15.75" x14ac:dyDescent="0.3">
      <c r="B30" s="87" t="s">
        <v>5</v>
      </c>
      <c r="C30" s="88"/>
      <c r="D30" s="89"/>
      <c r="E30" s="90"/>
      <c r="F30" s="89"/>
      <c r="G30" s="34"/>
      <c r="H30" s="31">
        <f t="shared" si="5"/>
        <v>0</v>
      </c>
      <c r="I30" s="32">
        <f t="shared" si="3"/>
        <v>0</v>
      </c>
      <c r="J30" s="34">
        <f t="shared" si="4"/>
        <v>0</v>
      </c>
      <c r="L30" s="106"/>
    </row>
    <row r="31" spans="1:12" ht="15.75" x14ac:dyDescent="0.3">
      <c r="B31" s="87" t="s">
        <v>6</v>
      </c>
      <c r="C31" s="88"/>
      <c r="D31" s="89"/>
      <c r="E31" s="90"/>
      <c r="F31" s="89"/>
      <c r="G31" s="34"/>
      <c r="H31" s="31">
        <f t="shared" si="5"/>
        <v>0</v>
      </c>
      <c r="I31" s="32">
        <f t="shared" si="3"/>
        <v>0</v>
      </c>
      <c r="J31" s="34">
        <f t="shared" si="4"/>
        <v>0</v>
      </c>
      <c r="L31" s="106"/>
    </row>
    <row r="32" spans="1:12" ht="15.75" x14ac:dyDescent="0.3">
      <c r="B32" s="91" t="s">
        <v>7</v>
      </c>
      <c r="C32" s="93"/>
      <c r="D32" s="94"/>
      <c r="E32" s="96"/>
      <c r="F32" s="94"/>
      <c r="G32" s="34"/>
      <c r="H32" s="31">
        <f t="shared" si="5"/>
        <v>0</v>
      </c>
      <c r="I32" s="32">
        <f t="shared" si="3"/>
        <v>0</v>
      </c>
      <c r="J32" s="34">
        <f t="shared" ref="J32:J37" si="6">D32+G32</f>
        <v>0</v>
      </c>
      <c r="L32" s="106"/>
    </row>
    <row r="33" spans="1:12" ht="15.75" x14ac:dyDescent="0.3">
      <c r="B33" s="87" t="s">
        <v>8</v>
      </c>
      <c r="C33" s="93"/>
      <c r="D33" s="94"/>
      <c r="E33" s="96"/>
      <c r="F33" s="94"/>
      <c r="G33" s="92"/>
      <c r="H33" s="31">
        <f t="shared" si="5"/>
        <v>0</v>
      </c>
      <c r="I33" s="32">
        <f t="shared" si="3"/>
        <v>0</v>
      </c>
      <c r="J33" s="34">
        <f t="shared" si="6"/>
        <v>0</v>
      </c>
      <c r="L33" s="106"/>
    </row>
    <row r="34" spans="1:12" ht="15.75" x14ac:dyDescent="0.3">
      <c r="B34" s="87" t="s">
        <v>9</v>
      </c>
      <c r="C34" s="93"/>
      <c r="D34" s="94"/>
      <c r="E34" s="96"/>
      <c r="F34" s="94"/>
      <c r="G34" s="34"/>
      <c r="H34" s="31">
        <f t="shared" si="5"/>
        <v>0</v>
      </c>
      <c r="I34" s="32">
        <f t="shared" si="3"/>
        <v>0</v>
      </c>
      <c r="J34" s="34">
        <f t="shared" si="6"/>
        <v>0</v>
      </c>
      <c r="L34" s="106"/>
    </row>
    <row r="35" spans="1:12" ht="15.75" x14ac:dyDescent="0.3">
      <c r="B35" s="87" t="s">
        <v>10</v>
      </c>
      <c r="C35" s="93"/>
      <c r="D35" s="94"/>
      <c r="E35" s="96"/>
      <c r="F35" s="94"/>
      <c r="G35" s="34"/>
      <c r="H35" s="31">
        <f t="shared" si="5"/>
        <v>0</v>
      </c>
      <c r="I35" s="32">
        <f t="shared" si="3"/>
        <v>0</v>
      </c>
      <c r="J35" s="34">
        <f t="shared" si="6"/>
        <v>0</v>
      </c>
      <c r="L35" s="106"/>
    </row>
    <row r="36" spans="1:12" ht="15.75" x14ac:dyDescent="0.3">
      <c r="B36" s="87" t="s">
        <v>11</v>
      </c>
      <c r="C36" s="93"/>
      <c r="D36" s="94"/>
      <c r="E36" s="96"/>
      <c r="F36" s="94"/>
      <c r="G36" s="92"/>
      <c r="H36" s="31">
        <f t="shared" si="5"/>
        <v>0</v>
      </c>
      <c r="I36" s="32">
        <f t="shared" si="3"/>
        <v>0</v>
      </c>
      <c r="J36" s="34">
        <f t="shared" si="6"/>
        <v>0</v>
      </c>
      <c r="L36" s="106"/>
    </row>
    <row r="37" spans="1:12" ht="16.5" thickBot="1" x14ac:dyDescent="0.35">
      <c r="B37" s="95" t="s">
        <v>12</v>
      </c>
      <c r="C37" s="88"/>
      <c r="D37" s="89"/>
      <c r="E37" s="90"/>
      <c r="F37" s="89"/>
      <c r="G37" s="41"/>
      <c r="H37" s="38">
        <f t="shared" si="5"/>
        <v>0</v>
      </c>
      <c r="I37" s="39">
        <f t="shared" si="3"/>
        <v>0</v>
      </c>
      <c r="J37" s="41">
        <f t="shared" si="6"/>
        <v>0</v>
      </c>
      <c r="L37" s="106"/>
    </row>
    <row r="38" spans="1:12" ht="15.75" thickBot="1" x14ac:dyDescent="0.3">
      <c r="B38" s="50" t="s">
        <v>13</v>
      </c>
      <c r="C38" s="15" t="s">
        <v>23</v>
      </c>
      <c r="D38" s="78">
        <f>SUM(D26:D37)</f>
        <v>83496</v>
      </c>
      <c r="E38" s="17" t="s">
        <v>23</v>
      </c>
      <c r="F38" s="78">
        <f>SUM(F26:F37)</f>
        <v>9240</v>
      </c>
      <c r="G38" s="18">
        <f>SUM(G26:G37)</f>
        <v>0</v>
      </c>
      <c r="H38" s="15" t="s">
        <v>23</v>
      </c>
      <c r="I38" s="19">
        <f>SUM(I26:I37)</f>
        <v>9240</v>
      </c>
      <c r="J38" s="18">
        <f>SUM(J26:J37)</f>
        <v>83496</v>
      </c>
      <c r="L38" s="106"/>
    </row>
    <row r="39" spans="1:12" ht="15.75" thickBot="1" x14ac:dyDescent="0.3"/>
    <row r="40" spans="1:12" ht="73.5" customHeight="1" thickBot="1" x14ac:dyDescent="0.3">
      <c r="A40" s="101">
        <v>1</v>
      </c>
      <c r="B40" s="75" t="s">
        <v>44</v>
      </c>
      <c r="C40" s="149" t="s">
        <v>56</v>
      </c>
      <c r="D40" s="150"/>
      <c r="E40" s="150"/>
      <c r="F40" s="150"/>
      <c r="G40" s="150"/>
      <c r="H40" s="150"/>
      <c r="I40" s="150"/>
      <c r="J40" s="151"/>
      <c r="L40" s="106"/>
    </row>
    <row r="41" spans="1:12" ht="15.75" thickBot="1" x14ac:dyDescent="0.3">
      <c r="B41" s="82">
        <v>1</v>
      </c>
      <c r="C41" s="83">
        <v>2</v>
      </c>
      <c r="D41" s="84">
        <v>3</v>
      </c>
      <c r="E41" s="83">
        <v>4</v>
      </c>
      <c r="F41" s="84">
        <v>5</v>
      </c>
      <c r="G41" s="83">
        <v>6</v>
      </c>
      <c r="H41" s="83">
        <v>7</v>
      </c>
      <c r="I41" s="83">
        <v>8</v>
      </c>
      <c r="J41" s="85">
        <v>9</v>
      </c>
      <c r="L41" s="106"/>
    </row>
    <row r="42" spans="1:12" ht="15.75" thickBot="1" x14ac:dyDescent="0.3">
      <c r="B42" s="122" t="s">
        <v>0</v>
      </c>
      <c r="C42" s="124" t="s">
        <v>14</v>
      </c>
      <c r="D42" s="152" t="s">
        <v>21</v>
      </c>
      <c r="E42" s="126" t="s">
        <v>20</v>
      </c>
      <c r="F42" s="152" t="s">
        <v>19</v>
      </c>
      <c r="G42" s="130" t="s">
        <v>21</v>
      </c>
      <c r="H42" s="132" t="s">
        <v>16</v>
      </c>
      <c r="I42" s="133"/>
      <c r="J42" s="134"/>
      <c r="L42" s="106"/>
    </row>
    <row r="43" spans="1:12" ht="30.75" thickBot="1" x14ac:dyDescent="0.3">
      <c r="B43" s="123"/>
      <c r="C43" s="125"/>
      <c r="D43" s="153"/>
      <c r="E43" s="127"/>
      <c r="F43" s="153"/>
      <c r="G43" s="131"/>
      <c r="H43" s="103" t="s">
        <v>17</v>
      </c>
      <c r="I43" s="104" t="s">
        <v>18</v>
      </c>
      <c r="J43" s="105" t="s">
        <v>22</v>
      </c>
      <c r="L43" s="106"/>
    </row>
    <row r="44" spans="1:12" ht="15.75" x14ac:dyDescent="0.3">
      <c r="B44" s="86" t="s">
        <v>1</v>
      </c>
      <c r="C44" s="88">
        <v>9</v>
      </c>
      <c r="D44" s="89">
        <v>10811</v>
      </c>
      <c r="E44" s="90">
        <v>3</v>
      </c>
      <c r="F44" s="89">
        <f>1739+1622</f>
        <v>3361</v>
      </c>
      <c r="G44" s="26"/>
      <c r="H44" s="23">
        <f>C44+E44</f>
        <v>12</v>
      </c>
      <c r="I44" s="24">
        <f t="shared" ref="I44:I55" si="7">F44</f>
        <v>3361</v>
      </c>
      <c r="J44" s="26">
        <f t="shared" ref="J44:J49" si="8">D44+G44</f>
        <v>10811</v>
      </c>
      <c r="L44" s="106"/>
    </row>
    <row r="45" spans="1:12" ht="15.75" x14ac:dyDescent="0.3">
      <c r="B45" s="87" t="s">
        <v>2</v>
      </c>
      <c r="C45" s="88"/>
      <c r="D45" s="89"/>
      <c r="E45" s="90"/>
      <c r="F45" s="89"/>
      <c r="G45" s="34"/>
      <c r="H45" s="31">
        <f t="shared" ref="H45:H55" si="9">C45+E45</f>
        <v>0</v>
      </c>
      <c r="I45" s="32">
        <f t="shared" si="7"/>
        <v>0</v>
      </c>
      <c r="J45" s="34">
        <f t="shared" si="8"/>
        <v>0</v>
      </c>
      <c r="L45" s="106"/>
    </row>
    <row r="46" spans="1:12" ht="15.75" x14ac:dyDescent="0.3">
      <c r="B46" s="87" t="s">
        <v>3</v>
      </c>
      <c r="C46" s="88"/>
      <c r="D46" s="89"/>
      <c r="E46" s="90"/>
      <c r="F46" s="89"/>
      <c r="G46" s="34"/>
      <c r="H46" s="31">
        <f t="shared" si="9"/>
        <v>0</v>
      </c>
      <c r="I46" s="32">
        <f t="shared" si="7"/>
        <v>0</v>
      </c>
      <c r="J46" s="34">
        <f t="shared" si="8"/>
        <v>0</v>
      </c>
      <c r="L46" s="106"/>
    </row>
    <row r="47" spans="1:12" ht="15.75" x14ac:dyDescent="0.3">
      <c r="B47" s="87" t="s">
        <v>4</v>
      </c>
      <c r="C47" s="88"/>
      <c r="D47" s="89"/>
      <c r="E47" s="90"/>
      <c r="F47" s="89"/>
      <c r="G47" s="34"/>
      <c r="H47" s="31">
        <f t="shared" si="9"/>
        <v>0</v>
      </c>
      <c r="I47" s="32">
        <f t="shared" si="7"/>
        <v>0</v>
      </c>
      <c r="J47" s="34">
        <f t="shared" si="8"/>
        <v>0</v>
      </c>
      <c r="L47" s="106"/>
    </row>
    <row r="48" spans="1:12" ht="15.75" x14ac:dyDescent="0.3">
      <c r="B48" s="87" t="s">
        <v>5</v>
      </c>
      <c r="C48" s="88"/>
      <c r="D48" s="89"/>
      <c r="E48" s="90"/>
      <c r="F48" s="89"/>
      <c r="G48" s="34"/>
      <c r="H48" s="31">
        <f t="shared" si="9"/>
        <v>0</v>
      </c>
      <c r="I48" s="32">
        <f t="shared" si="7"/>
        <v>0</v>
      </c>
      <c r="J48" s="34">
        <f t="shared" si="8"/>
        <v>0</v>
      </c>
      <c r="L48" s="106"/>
    </row>
    <row r="49" spans="1:12" ht="15.75" x14ac:dyDescent="0.3">
      <c r="B49" s="87" t="s">
        <v>6</v>
      </c>
      <c r="C49" s="88"/>
      <c r="D49" s="89"/>
      <c r="E49" s="90"/>
      <c r="F49" s="89"/>
      <c r="G49" s="34"/>
      <c r="H49" s="31">
        <f t="shared" si="9"/>
        <v>0</v>
      </c>
      <c r="I49" s="32">
        <f t="shared" si="7"/>
        <v>0</v>
      </c>
      <c r="J49" s="34">
        <f t="shared" si="8"/>
        <v>0</v>
      </c>
      <c r="L49" s="106"/>
    </row>
    <row r="50" spans="1:12" ht="15.75" x14ac:dyDescent="0.3">
      <c r="B50" s="91" t="s">
        <v>7</v>
      </c>
      <c r="C50" s="93"/>
      <c r="D50" s="94"/>
      <c r="E50" s="96"/>
      <c r="F50" s="94"/>
      <c r="G50" s="34"/>
      <c r="H50" s="31">
        <f t="shared" si="9"/>
        <v>0</v>
      </c>
      <c r="I50" s="32">
        <f t="shared" si="7"/>
        <v>0</v>
      </c>
      <c r="J50" s="34">
        <f t="shared" ref="J50:J55" si="10">D50+G50</f>
        <v>0</v>
      </c>
      <c r="L50" s="106"/>
    </row>
    <row r="51" spans="1:12" ht="15.75" x14ac:dyDescent="0.3">
      <c r="B51" s="87" t="s">
        <v>8</v>
      </c>
      <c r="C51" s="93"/>
      <c r="D51" s="94"/>
      <c r="E51" s="96"/>
      <c r="F51" s="94"/>
      <c r="G51" s="92"/>
      <c r="H51" s="31">
        <f t="shared" si="9"/>
        <v>0</v>
      </c>
      <c r="I51" s="32">
        <f t="shared" si="7"/>
        <v>0</v>
      </c>
      <c r="J51" s="34">
        <f t="shared" si="10"/>
        <v>0</v>
      </c>
      <c r="L51" s="106"/>
    </row>
    <row r="52" spans="1:12" ht="15.75" x14ac:dyDescent="0.3">
      <c r="B52" s="87" t="s">
        <v>9</v>
      </c>
      <c r="C52" s="93"/>
      <c r="D52" s="94"/>
      <c r="E52" s="96"/>
      <c r="F52" s="94"/>
      <c r="G52" s="34"/>
      <c r="H52" s="31">
        <f t="shared" si="9"/>
        <v>0</v>
      </c>
      <c r="I52" s="32">
        <f t="shared" si="7"/>
        <v>0</v>
      </c>
      <c r="J52" s="34">
        <f t="shared" si="10"/>
        <v>0</v>
      </c>
      <c r="L52" s="106"/>
    </row>
    <row r="53" spans="1:12" ht="15.75" x14ac:dyDescent="0.3">
      <c r="B53" s="87" t="s">
        <v>10</v>
      </c>
      <c r="C53" s="93"/>
      <c r="D53" s="94"/>
      <c r="E53" s="96"/>
      <c r="F53" s="94"/>
      <c r="G53" s="34"/>
      <c r="H53" s="31">
        <f t="shared" si="9"/>
        <v>0</v>
      </c>
      <c r="I53" s="32">
        <f t="shared" si="7"/>
        <v>0</v>
      </c>
      <c r="J53" s="34">
        <f t="shared" si="10"/>
        <v>0</v>
      </c>
      <c r="L53" s="106"/>
    </row>
    <row r="54" spans="1:12" ht="15.75" x14ac:dyDescent="0.3">
      <c r="B54" s="87" t="s">
        <v>11</v>
      </c>
      <c r="C54" s="93"/>
      <c r="D54" s="94"/>
      <c r="E54" s="96"/>
      <c r="F54" s="94"/>
      <c r="G54" s="92"/>
      <c r="H54" s="31">
        <f t="shared" si="9"/>
        <v>0</v>
      </c>
      <c r="I54" s="32">
        <f t="shared" si="7"/>
        <v>0</v>
      </c>
      <c r="J54" s="34">
        <f t="shared" si="10"/>
        <v>0</v>
      </c>
      <c r="L54" s="106"/>
    </row>
    <row r="55" spans="1:12" ht="16.5" thickBot="1" x14ac:dyDescent="0.35">
      <c r="B55" s="95" t="s">
        <v>12</v>
      </c>
      <c r="C55" s="88"/>
      <c r="D55" s="89"/>
      <c r="E55" s="90"/>
      <c r="F55" s="89"/>
      <c r="G55" s="41"/>
      <c r="H55" s="38">
        <f t="shared" si="9"/>
        <v>0</v>
      </c>
      <c r="I55" s="39">
        <f t="shared" si="7"/>
        <v>0</v>
      </c>
      <c r="J55" s="41">
        <f t="shared" si="10"/>
        <v>0</v>
      </c>
      <c r="L55" s="106"/>
    </row>
    <row r="56" spans="1:12" ht="15.75" thickBot="1" x14ac:dyDescent="0.3">
      <c r="B56" s="50" t="s">
        <v>13</v>
      </c>
      <c r="C56" s="15" t="s">
        <v>23</v>
      </c>
      <c r="D56" s="78">
        <f>SUM(D44:D55)</f>
        <v>10811</v>
      </c>
      <c r="E56" s="17" t="s">
        <v>23</v>
      </c>
      <c r="F56" s="78">
        <f>SUM(F44:F55)</f>
        <v>3361</v>
      </c>
      <c r="G56" s="18">
        <f>SUM(G44:G55)</f>
        <v>0</v>
      </c>
      <c r="H56" s="15" t="s">
        <v>23</v>
      </c>
      <c r="I56" s="19">
        <f>SUM(I44:I55)</f>
        <v>3361</v>
      </c>
      <c r="J56" s="18">
        <f>SUM(J44:J55)</f>
        <v>10811</v>
      </c>
      <c r="L56" s="106"/>
    </row>
    <row r="57" spans="1:12" ht="15.75" thickBot="1" x14ac:dyDescent="0.3">
      <c r="L57" s="106"/>
    </row>
    <row r="58" spans="1:12" ht="73.5" customHeight="1" thickBot="1" x14ac:dyDescent="0.3">
      <c r="A58" s="101">
        <v>1</v>
      </c>
      <c r="B58" s="75" t="s">
        <v>44</v>
      </c>
      <c r="C58" s="149" t="s">
        <v>57</v>
      </c>
      <c r="D58" s="150"/>
      <c r="E58" s="150"/>
      <c r="F58" s="150"/>
      <c r="G58" s="150"/>
      <c r="H58" s="150"/>
      <c r="I58" s="150"/>
      <c r="J58" s="151"/>
      <c r="L58" s="106"/>
    </row>
    <row r="59" spans="1:12" ht="15.75" thickBot="1" x14ac:dyDescent="0.3">
      <c r="B59" s="82">
        <v>1</v>
      </c>
      <c r="C59" s="83">
        <v>2</v>
      </c>
      <c r="D59" s="84">
        <v>3</v>
      </c>
      <c r="E59" s="83">
        <v>4</v>
      </c>
      <c r="F59" s="84">
        <v>5</v>
      </c>
      <c r="G59" s="83">
        <v>6</v>
      </c>
      <c r="H59" s="83">
        <v>7</v>
      </c>
      <c r="I59" s="83">
        <v>8</v>
      </c>
      <c r="J59" s="85">
        <v>9</v>
      </c>
      <c r="L59" s="106"/>
    </row>
    <row r="60" spans="1:12" ht="15.75" thickBot="1" x14ac:dyDescent="0.3">
      <c r="B60" s="122" t="s">
        <v>0</v>
      </c>
      <c r="C60" s="124" t="s">
        <v>14</v>
      </c>
      <c r="D60" s="152" t="s">
        <v>21</v>
      </c>
      <c r="E60" s="126" t="s">
        <v>20</v>
      </c>
      <c r="F60" s="152" t="s">
        <v>19</v>
      </c>
      <c r="G60" s="130" t="s">
        <v>21</v>
      </c>
      <c r="H60" s="132" t="s">
        <v>16</v>
      </c>
      <c r="I60" s="133"/>
      <c r="J60" s="134"/>
      <c r="L60" s="106"/>
    </row>
    <row r="61" spans="1:12" ht="30.75" thickBot="1" x14ac:dyDescent="0.3">
      <c r="B61" s="123"/>
      <c r="C61" s="125"/>
      <c r="D61" s="153"/>
      <c r="E61" s="127"/>
      <c r="F61" s="153"/>
      <c r="G61" s="131"/>
      <c r="H61" s="103" t="s">
        <v>17</v>
      </c>
      <c r="I61" s="104" t="s">
        <v>18</v>
      </c>
      <c r="J61" s="105" t="s">
        <v>22</v>
      </c>
      <c r="L61" s="106"/>
    </row>
    <row r="62" spans="1:12" ht="15.75" x14ac:dyDescent="0.3">
      <c r="B62" s="86" t="s">
        <v>1</v>
      </c>
      <c r="C62" s="88"/>
      <c r="D62" s="89"/>
      <c r="E62" s="90">
        <v>2</v>
      </c>
      <c r="F62" s="89">
        <v>7171</v>
      </c>
      <c r="G62" s="26"/>
      <c r="H62" s="23">
        <f>C62+E62</f>
        <v>2</v>
      </c>
      <c r="I62" s="24">
        <f t="shared" ref="I62:I73" si="11">F62</f>
        <v>7171</v>
      </c>
      <c r="J62" s="26">
        <f t="shared" ref="J62:J67" si="12">D62+G62</f>
        <v>0</v>
      </c>
      <c r="L62" s="106"/>
    </row>
    <row r="63" spans="1:12" ht="15.75" x14ac:dyDescent="0.3">
      <c r="B63" s="87" t="s">
        <v>2</v>
      </c>
      <c r="C63" s="88"/>
      <c r="D63" s="89"/>
      <c r="E63" s="90">
        <v>2</v>
      </c>
      <c r="F63" s="89">
        <v>7171</v>
      </c>
      <c r="G63" s="34"/>
      <c r="H63" s="31">
        <f t="shared" ref="H63:H73" si="13">C63+E63</f>
        <v>2</v>
      </c>
      <c r="I63" s="32">
        <f t="shared" si="11"/>
        <v>7171</v>
      </c>
      <c r="J63" s="34">
        <f t="shared" si="12"/>
        <v>0</v>
      </c>
      <c r="L63" s="106"/>
    </row>
    <row r="64" spans="1:12" ht="15.75" x14ac:dyDescent="0.3">
      <c r="B64" s="87" t="s">
        <v>3</v>
      </c>
      <c r="C64" s="88">
        <v>1</v>
      </c>
      <c r="D64" s="89">
        <v>1739</v>
      </c>
      <c r="E64" s="90">
        <v>2</v>
      </c>
      <c r="F64" s="89">
        <v>7785</v>
      </c>
      <c r="G64" s="34"/>
      <c r="H64" s="31">
        <f t="shared" si="13"/>
        <v>3</v>
      </c>
      <c r="I64" s="32">
        <f t="shared" si="11"/>
        <v>7785</v>
      </c>
      <c r="J64" s="34">
        <f t="shared" si="12"/>
        <v>1739</v>
      </c>
      <c r="L64" s="106"/>
    </row>
    <row r="65" spans="1:12" ht="15.75" x14ac:dyDescent="0.3">
      <c r="B65" s="87" t="s">
        <v>4</v>
      </c>
      <c r="C65" s="88">
        <v>1</v>
      </c>
      <c r="D65" s="89">
        <v>1739</v>
      </c>
      <c r="E65" s="90">
        <v>2</v>
      </c>
      <c r="F65" s="89">
        <v>7785</v>
      </c>
      <c r="G65" s="34"/>
      <c r="H65" s="31">
        <f t="shared" si="13"/>
        <v>3</v>
      </c>
      <c r="I65" s="32">
        <f t="shared" si="11"/>
        <v>7785</v>
      </c>
      <c r="J65" s="34">
        <f t="shared" si="12"/>
        <v>1739</v>
      </c>
      <c r="L65" s="106"/>
    </row>
    <row r="66" spans="1:12" ht="15.75" x14ac:dyDescent="0.3">
      <c r="B66" s="87" t="s">
        <v>5</v>
      </c>
      <c r="C66" s="88"/>
      <c r="D66" s="89"/>
      <c r="E66" s="90"/>
      <c r="F66" s="89"/>
      <c r="G66" s="34"/>
      <c r="H66" s="31">
        <f t="shared" si="13"/>
        <v>0</v>
      </c>
      <c r="I66" s="32">
        <f t="shared" si="11"/>
        <v>0</v>
      </c>
      <c r="J66" s="34">
        <f t="shared" si="12"/>
        <v>0</v>
      </c>
      <c r="L66" s="106"/>
    </row>
    <row r="67" spans="1:12" ht="15.75" x14ac:dyDescent="0.3">
      <c r="B67" s="87" t="s">
        <v>6</v>
      </c>
      <c r="C67" s="88"/>
      <c r="D67" s="89"/>
      <c r="E67" s="90"/>
      <c r="F67" s="89"/>
      <c r="G67" s="34"/>
      <c r="H67" s="31">
        <f t="shared" si="13"/>
        <v>0</v>
      </c>
      <c r="I67" s="32">
        <f t="shared" si="11"/>
        <v>0</v>
      </c>
      <c r="J67" s="34">
        <f t="shared" si="12"/>
        <v>0</v>
      </c>
      <c r="L67" s="106"/>
    </row>
    <row r="68" spans="1:12" ht="15.75" x14ac:dyDescent="0.3">
      <c r="B68" s="91" t="s">
        <v>7</v>
      </c>
      <c r="C68" s="93"/>
      <c r="D68" s="94"/>
      <c r="E68" s="96"/>
      <c r="F68" s="94"/>
      <c r="G68" s="34"/>
      <c r="H68" s="31">
        <f t="shared" si="13"/>
        <v>0</v>
      </c>
      <c r="I68" s="32">
        <f t="shared" si="11"/>
        <v>0</v>
      </c>
      <c r="J68" s="34">
        <f t="shared" ref="J68:J73" si="14">D68+G68</f>
        <v>0</v>
      </c>
      <c r="L68" s="106"/>
    </row>
    <row r="69" spans="1:12" ht="15.75" x14ac:dyDescent="0.3">
      <c r="B69" s="87" t="s">
        <v>8</v>
      </c>
      <c r="C69" s="93"/>
      <c r="D69" s="94"/>
      <c r="E69" s="96"/>
      <c r="F69" s="94"/>
      <c r="G69" s="92"/>
      <c r="H69" s="31">
        <f t="shared" si="13"/>
        <v>0</v>
      </c>
      <c r="I69" s="32">
        <f t="shared" si="11"/>
        <v>0</v>
      </c>
      <c r="J69" s="34">
        <f t="shared" si="14"/>
        <v>0</v>
      </c>
      <c r="L69" s="106"/>
    </row>
    <row r="70" spans="1:12" ht="15.75" x14ac:dyDescent="0.3">
      <c r="B70" s="87" t="s">
        <v>9</v>
      </c>
      <c r="C70" s="93"/>
      <c r="D70" s="94"/>
      <c r="E70" s="96"/>
      <c r="F70" s="94"/>
      <c r="G70" s="34"/>
      <c r="H70" s="31">
        <f t="shared" si="13"/>
        <v>0</v>
      </c>
      <c r="I70" s="32">
        <f t="shared" si="11"/>
        <v>0</v>
      </c>
      <c r="J70" s="34">
        <f t="shared" si="14"/>
        <v>0</v>
      </c>
      <c r="L70" s="106"/>
    </row>
    <row r="71" spans="1:12" ht="15.75" x14ac:dyDescent="0.3">
      <c r="B71" s="87" t="s">
        <v>10</v>
      </c>
      <c r="C71" s="93"/>
      <c r="D71" s="94"/>
      <c r="E71" s="96"/>
      <c r="F71" s="94"/>
      <c r="G71" s="34"/>
      <c r="H71" s="31">
        <f t="shared" si="13"/>
        <v>0</v>
      </c>
      <c r="I71" s="32">
        <f t="shared" si="11"/>
        <v>0</v>
      </c>
      <c r="J71" s="34">
        <f t="shared" si="14"/>
        <v>0</v>
      </c>
      <c r="L71" s="106"/>
    </row>
    <row r="72" spans="1:12" ht="15.75" x14ac:dyDescent="0.3">
      <c r="B72" s="87" t="s">
        <v>11</v>
      </c>
      <c r="C72" s="93"/>
      <c r="D72" s="94"/>
      <c r="E72" s="96"/>
      <c r="F72" s="94"/>
      <c r="G72" s="92"/>
      <c r="H72" s="31">
        <f t="shared" si="13"/>
        <v>0</v>
      </c>
      <c r="I72" s="32">
        <f t="shared" si="11"/>
        <v>0</v>
      </c>
      <c r="J72" s="34">
        <f t="shared" si="14"/>
        <v>0</v>
      </c>
      <c r="L72" s="106"/>
    </row>
    <row r="73" spans="1:12" ht="16.5" thickBot="1" x14ac:dyDescent="0.35">
      <c r="B73" s="95" t="s">
        <v>12</v>
      </c>
      <c r="C73" s="88"/>
      <c r="D73" s="89"/>
      <c r="E73" s="90"/>
      <c r="F73" s="89"/>
      <c r="G73" s="41"/>
      <c r="H73" s="38">
        <f t="shared" si="13"/>
        <v>0</v>
      </c>
      <c r="I73" s="39">
        <f t="shared" si="11"/>
        <v>0</v>
      </c>
      <c r="J73" s="41">
        <f t="shared" si="14"/>
        <v>0</v>
      </c>
      <c r="L73" s="106"/>
    </row>
    <row r="74" spans="1:12" ht="15.75" thickBot="1" x14ac:dyDescent="0.3">
      <c r="B74" s="50" t="s">
        <v>13</v>
      </c>
      <c r="C74" s="15" t="s">
        <v>23</v>
      </c>
      <c r="D74" s="78">
        <f>SUM(D62:D73)</f>
        <v>3478</v>
      </c>
      <c r="E74" s="17" t="s">
        <v>23</v>
      </c>
      <c r="F74" s="78">
        <f>SUM(F62:F73)</f>
        <v>29912</v>
      </c>
      <c r="G74" s="18">
        <f>SUM(G62:G73)</f>
        <v>0</v>
      </c>
      <c r="H74" s="15" t="s">
        <v>23</v>
      </c>
      <c r="I74" s="19">
        <f>SUM(I62:I73)</f>
        <v>29912</v>
      </c>
      <c r="J74" s="18">
        <f>SUM(J62:J73)</f>
        <v>3478</v>
      </c>
      <c r="L74" s="106"/>
    </row>
    <row r="75" spans="1:12" ht="15.75" thickBot="1" x14ac:dyDescent="0.3"/>
    <row r="76" spans="1:12" ht="73.5" customHeight="1" thickBot="1" x14ac:dyDescent="0.3">
      <c r="A76" s="101">
        <v>1</v>
      </c>
      <c r="B76" s="75" t="s">
        <v>44</v>
      </c>
      <c r="C76" s="149" t="s">
        <v>58</v>
      </c>
      <c r="D76" s="150"/>
      <c r="E76" s="150"/>
      <c r="F76" s="150"/>
      <c r="G76" s="150"/>
      <c r="H76" s="150"/>
      <c r="I76" s="150"/>
      <c r="J76" s="151"/>
      <c r="L76" s="106"/>
    </row>
    <row r="77" spans="1:12" ht="15.75" thickBot="1" x14ac:dyDescent="0.3">
      <c r="B77" s="82">
        <v>1</v>
      </c>
      <c r="C77" s="83">
        <v>2</v>
      </c>
      <c r="D77" s="84">
        <v>3</v>
      </c>
      <c r="E77" s="83">
        <v>4</v>
      </c>
      <c r="F77" s="84">
        <v>5</v>
      </c>
      <c r="G77" s="83">
        <v>6</v>
      </c>
      <c r="H77" s="83">
        <v>7</v>
      </c>
      <c r="I77" s="83">
        <v>8</v>
      </c>
      <c r="J77" s="85">
        <v>9</v>
      </c>
      <c r="L77" s="106"/>
    </row>
    <row r="78" spans="1:12" ht="15.75" thickBot="1" x14ac:dyDescent="0.3">
      <c r="B78" s="122" t="s">
        <v>0</v>
      </c>
      <c r="C78" s="124" t="s">
        <v>14</v>
      </c>
      <c r="D78" s="152" t="s">
        <v>21</v>
      </c>
      <c r="E78" s="126" t="s">
        <v>20</v>
      </c>
      <c r="F78" s="152" t="s">
        <v>19</v>
      </c>
      <c r="G78" s="130" t="s">
        <v>21</v>
      </c>
      <c r="H78" s="132" t="s">
        <v>16</v>
      </c>
      <c r="I78" s="133"/>
      <c r="J78" s="134"/>
      <c r="L78" s="106"/>
    </row>
    <row r="79" spans="1:12" ht="30.75" thickBot="1" x14ac:dyDescent="0.3">
      <c r="B79" s="123"/>
      <c r="C79" s="125"/>
      <c r="D79" s="153"/>
      <c r="E79" s="127"/>
      <c r="F79" s="153"/>
      <c r="G79" s="131"/>
      <c r="H79" s="103" t="s">
        <v>17</v>
      </c>
      <c r="I79" s="104" t="s">
        <v>18</v>
      </c>
      <c r="J79" s="105" t="s">
        <v>22</v>
      </c>
      <c r="L79" s="106"/>
    </row>
    <row r="80" spans="1:12" ht="15.75" x14ac:dyDescent="0.3">
      <c r="B80" s="86" t="s">
        <v>1</v>
      </c>
      <c r="C80" s="88">
        <v>25</v>
      </c>
      <c r="D80" s="89">
        <v>19967</v>
      </c>
      <c r="E80" s="90">
        <v>2</v>
      </c>
      <c r="F80" s="89">
        <v>1151</v>
      </c>
      <c r="G80" s="26"/>
      <c r="H80" s="23">
        <f>C80+E80</f>
        <v>27</v>
      </c>
      <c r="I80" s="24">
        <f t="shared" ref="I80:I91" si="15">F80</f>
        <v>1151</v>
      </c>
      <c r="J80" s="26">
        <f t="shared" ref="J80:J85" si="16">D80+G80</f>
        <v>19967</v>
      </c>
      <c r="L80" s="106"/>
    </row>
    <row r="81" spans="1:12" ht="15.75" x14ac:dyDescent="0.3">
      <c r="B81" s="87" t="s">
        <v>2</v>
      </c>
      <c r="C81" s="88">
        <v>25</v>
      </c>
      <c r="D81" s="89">
        <v>19967</v>
      </c>
      <c r="E81" s="90">
        <v>2</v>
      </c>
      <c r="F81" s="89">
        <v>1151</v>
      </c>
      <c r="G81" s="34"/>
      <c r="H81" s="31">
        <f t="shared" ref="H81:H91" si="17">C81+E81</f>
        <v>27</v>
      </c>
      <c r="I81" s="32">
        <f t="shared" si="15"/>
        <v>1151</v>
      </c>
      <c r="J81" s="34">
        <f t="shared" si="16"/>
        <v>19967</v>
      </c>
      <c r="L81" s="106"/>
    </row>
    <row r="82" spans="1:12" ht="15.75" x14ac:dyDescent="0.3">
      <c r="B82" s="87" t="s">
        <v>3</v>
      </c>
      <c r="C82" s="88">
        <v>25</v>
      </c>
      <c r="D82" s="89">
        <v>19869</v>
      </c>
      <c r="E82" s="90">
        <v>2</v>
      </c>
      <c r="F82" s="89">
        <v>1145</v>
      </c>
      <c r="G82" s="34"/>
      <c r="H82" s="31">
        <f t="shared" si="17"/>
        <v>27</v>
      </c>
      <c r="I82" s="32">
        <f t="shared" si="15"/>
        <v>1145</v>
      </c>
      <c r="J82" s="34">
        <f t="shared" si="16"/>
        <v>19869</v>
      </c>
      <c r="L82" s="106"/>
    </row>
    <row r="83" spans="1:12" ht="15.75" x14ac:dyDescent="0.3">
      <c r="B83" s="87" t="s">
        <v>4</v>
      </c>
      <c r="C83" s="88">
        <v>25</v>
      </c>
      <c r="D83" s="89">
        <v>19869</v>
      </c>
      <c r="E83" s="90">
        <v>2</v>
      </c>
      <c r="F83" s="89">
        <v>1145</v>
      </c>
      <c r="G83" s="34"/>
      <c r="H83" s="31">
        <f t="shared" si="17"/>
        <v>27</v>
      </c>
      <c r="I83" s="32">
        <f t="shared" si="15"/>
        <v>1145</v>
      </c>
      <c r="J83" s="34">
        <f t="shared" si="16"/>
        <v>19869</v>
      </c>
      <c r="L83" s="106"/>
    </row>
    <row r="84" spans="1:12" ht="15.75" x14ac:dyDescent="0.3">
      <c r="B84" s="87" t="s">
        <v>5</v>
      </c>
      <c r="C84" s="88"/>
      <c r="D84" s="89"/>
      <c r="E84" s="90"/>
      <c r="F84" s="89"/>
      <c r="G84" s="34"/>
      <c r="H84" s="31">
        <f t="shared" si="17"/>
        <v>0</v>
      </c>
      <c r="I84" s="32">
        <f t="shared" si="15"/>
        <v>0</v>
      </c>
      <c r="J84" s="34">
        <f t="shared" si="16"/>
        <v>0</v>
      </c>
      <c r="L84" s="106"/>
    </row>
    <row r="85" spans="1:12" ht="15.75" x14ac:dyDescent="0.3">
      <c r="B85" s="87" t="s">
        <v>6</v>
      </c>
      <c r="C85" s="88"/>
      <c r="D85" s="89"/>
      <c r="E85" s="90"/>
      <c r="F85" s="89"/>
      <c r="G85" s="34"/>
      <c r="H85" s="31">
        <f t="shared" si="17"/>
        <v>0</v>
      </c>
      <c r="I85" s="32">
        <f t="shared" si="15"/>
        <v>0</v>
      </c>
      <c r="J85" s="34">
        <f t="shared" si="16"/>
        <v>0</v>
      </c>
      <c r="L85" s="106"/>
    </row>
    <row r="86" spans="1:12" ht="15.75" x14ac:dyDescent="0.3">
      <c r="B86" s="91" t="s">
        <v>7</v>
      </c>
      <c r="C86" s="93"/>
      <c r="D86" s="94"/>
      <c r="E86" s="96"/>
      <c r="F86" s="94"/>
      <c r="G86" s="34"/>
      <c r="H86" s="31">
        <f t="shared" si="17"/>
        <v>0</v>
      </c>
      <c r="I86" s="32">
        <f t="shared" si="15"/>
        <v>0</v>
      </c>
      <c r="J86" s="34">
        <f t="shared" ref="J86:J91" si="18">D86+G86</f>
        <v>0</v>
      </c>
      <c r="L86" s="106"/>
    </row>
    <row r="87" spans="1:12" ht="15.75" x14ac:dyDescent="0.3">
      <c r="B87" s="87" t="s">
        <v>8</v>
      </c>
      <c r="C87" s="93"/>
      <c r="D87" s="94"/>
      <c r="E87" s="96"/>
      <c r="F87" s="94"/>
      <c r="G87" s="92"/>
      <c r="H87" s="31">
        <f t="shared" si="17"/>
        <v>0</v>
      </c>
      <c r="I87" s="32">
        <f t="shared" si="15"/>
        <v>0</v>
      </c>
      <c r="J87" s="34">
        <f t="shared" si="18"/>
        <v>0</v>
      </c>
      <c r="L87" s="106"/>
    </row>
    <row r="88" spans="1:12" ht="15.75" x14ac:dyDescent="0.3">
      <c r="B88" s="87" t="s">
        <v>9</v>
      </c>
      <c r="C88" s="93"/>
      <c r="D88" s="94"/>
      <c r="E88" s="96"/>
      <c r="F88" s="94"/>
      <c r="G88" s="34"/>
      <c r="H88" s="31">
        <f t="shared" si="17"/>
        <v>0</v>
      </c>
      <c r="I88" s="32">
        <f t="shared" si="15"/>
        <v>0</v>
      </c>
      <c r="J88" s="34">
        <f t="shared" si="18"/>
        <v>0</v>
      </c>
      <c r="L88" s="106"/>
    </row>
    <row r="89" spans="1:12" ht="15.75" x14ac:dyDescent="0.3">
      <c r="B89" s="87" t="s">
        <v>10</v>
      </c>
      <c r="C89" s="93"/>
      <c r="D89" s="94"/>
      <c r="E89" s="96"/>
      <c r="F89" s="94"/>
      <c r="G89" s="34"/>
      <c r="H89" s="31">
        <f t="shared" si="17"/>
        <v>0</v>
      </c>
      <c r="I89" s="32">
        <f t="shared" si="15"/>
        <v>0</v>
      </c>
      <c r="J89" s="34">
        <f t="shared" si="18"/>
        <v>0</v>
      </c>
      <c r="L89" s="106"/>
    </row>
    <row r="90" spans="1:12" ht="15.75" x14ac:dyDescent="0.3">
      <c r="B90" s="87" t="s">
        <v>11</v>
      </c>
      <c r="C90" s="93"/>
      <c r="D90" s="94"/>
      <c r="E90" s="96"/>
      <c r="F90" s="94"/>
      <c r="G90" s="92"/>
      <c r="H90" s="31">
        <f t="shared" si="17"/>
        <v>0</v>
      </c>
      <c r="I90" s="32">
        <f t="shared" si="15"/>
        <v>0</v>
      </c>
      <c r="J90" s="34">
        <f t="shared" si="18"/>
        <v>0</v>
      </c>
      <c r="L90" s="106"/>
    </row>
    <row r="91" spans="1:12" ht="16.5" thickBot="1" x14ac:dyDescent="0.35">
      <c r="B91" s="95" t="s">
        <v>12</v>
      </c>
      <c r="C91" s="88"/>
      <c r="D91" s="89"/>
      <c r="E91" s="90"/>
      <c r="F91" s="89"/>
      <c r="G91" s="41"/>
      <c r="H91" s="38">
        <f t="shared" si="17"/>
        <v>0</v>
      </c>
      <c r="I91" s="39">
        <f t="shared" si="15"/>
        <v>0</v>
      </c>
      <c r="J91" s="41">
        <f t="shared" si="18"/>
        <v>0</v>
      </c>
      <c r="L91" s="106"/>
    </row>
    <row r="92" spans="1:12" ht="15.75" thickBot="1" x14ac:dyDescent="0.3">
      <c r="B92" s="50" t="s">
        <v>13</v>
      </c>
      <c r="C92" s="15" t="s">
        <v>23</v>
      </c>
      <c r="D92" s="78">
        <f>SUM(D80:D91)</f>
        <v>79672</v>
      </c>
      <c r="E92" s="17" t="s">
        <v>23</v>
      </c>
      <c r="F92" s="78">
        <f>SUM(F80:F91)</f>
        <v>4592</v>
      </c>
      <c r="G92" s="18">
        <f>SUM(G80:G91)</f>
        <v>0</v>
      </c>
      <c r="H92" s="15" t="s">
        <v>23</v>
      </c>
      <c r="I92" s="19">
        <f>SUM(I80:I91)</f>
        <v>4592</v>
      </c>
      <c r="J92" s="18">
        <f>SUM(J80:J91)</f>
        <v>79672</v>
      </c>
      <c r="L92" s="106"/>
    </row>
    <row r="93" spans="1:12" ht="15.75" thickBot="1" x14ac:dyDescent="0.3"/>
    <row r="94" spans="1:12" ht="73.5" customHeight="1" thickBot="1" x14ac:dyDescent="0.3">
      <c r="A94" s="101">
        <v>1</v>
      </c>
      <c r="B94" s="75" t="s">
        <v>44</v>
      </c>
      <c r="C94" s="149" t="s">
        <v>59</v>
      </c>
      <c r="D94" s="150"/>
      <c r="E94" s="150"/>
      <c r="F94" s="150"/>
      <c r="G94" s="150"/>
      <c r="H94" s="150"/>
      <c r="I94" s="150"/>
      <c r="J94" s="151"/>
      <c r="L94" s="106"/>
    </row>
    <row r="95" spans="1:12" ht="15.75" thickBot="1" x14ac:dyDescent="0.3">
      <c r="B95" s="82">
        <v>1</v>
      </c>
      <c r="C95" s="83">
        <v>2</v>
      </c>
      <c r="D95" s="84">
        <v>3</v>
      </c>
      <c r="E95" s="83">
        <v>4</v>
      </c>
      <c r="F95" s="84">
        <v>5</v>
      </c>
      <c r="G95" s="83">
        <v>6</v>
      </c>
      <c r="H95" s="83">
        <v>7</v>
      </c>
      <c r="I95" s="83">
        <v>8</v>
      </c>
      <c r="J95" s="85">
        <v>9</v>
      </c>
      <c r="L95" s="106"/>
    </row>
    <row r="96" spans="1:12" ht="15.75" thickBot="1" x14ac:dyDescent="0.3">
      <c r="B96" s="122" t="s">
        <v>0</v>
      </c>
      <c r="C96" s="124" t="s">
        <v>14</v>
      </c>
      <c r="D96" s="152" t="s">
        <v>21</v>
      </c>
      <c r="E96" s="126" t="s">
        <v>20</v>
      </c>
      <c r="F96" s="152" t="s">
        <v>19</v>
      </c>
      <c r="G96" s="130" t="s">
        <v>21</v>
      </c>
      <c r="H96" s="132" t="s">
        <v>16</v>
      </c>
      <c r="I96" s="133"/>
      <c r="J96" s="134"/>
      <c r="L96" s="106"/>
    </row>
    <row r="97" spans="1:12" ht="30.75" thickBot="1" x14ac:dyDescent="0.3">
      <c r="B97" s="123"/>
      <c r="C97" s="125"/>
      <c r="D97" s="153"/>
      <c r="E97" s="127"/>
      <c r="F97" s="153"/>
      <c r="G97" s="131"/>
      <c r="H97" s="103" t="s">
        <v>17</v>
      </c>
      <c r="I97" s="104" t="s">
        <v>18</v>
      </c>
      <c r="J97" s="105" t="s">
        <v>22</v>
      </c>
      <c r="L97" s="106"/>
    </row>
    <row r="98" spans="1:12" ht="15.75" x14ac:dyDescent="0.3">
      <c r="B98" s="86" t="s">
        <v>1</v>
      </c>
      <c r="C98" s="88">
        <v>11</v>
      </c>
      <c r="D98" s="89">
        <v>9343</v>
      </c>
      <c r="E98" s="90">
        <v>2</v>
      </c>
      <c r="F98" s="89">
        <v>575</v>
      </c>
      <c r="G98" s="26"/>
      <c r="H98" s="23">
        <f>C98+E98</f>
        <v>13</v>
      </c>
      <c r="I98" s="24">
        <f t="shared" ref="I98:I109" si="19">F98</f>
        <v>575</v>
      </c>
      <c r="J98" s="26">
        <f t="shared" ref="J98:J103" si="20">D98+G98</f>
        <v>9343</v>
      </c>
      <c r="L98" s="106"/>
    </row>
    <row r="99" spans="1:12" ht="15.75" x14ac:dyDescent="0.3">
      <c r="B99" s="87" t="s">
        <v>2</v>
      </c>
      <c r="C99" s="88">
        <v>11</v>
      </c>
      <c r="D99" s="89">
        <v>9343</v>
      </c>
      <c r="E99" s="90">
        <v>2</v>
      </c>
      <c r="F99" s="89">
        <v>575</v>
      </c>
      <c r="G99" s="34"/>
      <c r="H99" s="31">
        <f t="shared" ref="H99:H109" si="21">C99+E99</f>
        <v>13</v>
      </c>
      <c r="I99" s="32">
        <f t="shared" si="19"/>
        <v>575</v>
      </c>
      <c r="J99" s="34">
        <f t="shared" si="20"/>
        <v>9343</v>
      </c>
      <c r="L99" s="106"/>
    </row>
    <row r="100" spans="1:12" ht="15.75" x14ac:dyDescent="0.3">
      <c r="B100" s="87" t="s">
        <v>3</v>
      </c>
      <c r="C100" s="88">
        <v>11</v>
      </c>
      <c r="D100" s="89">
        <v>9343</v>
      </c>
      <c r="E100" s="90">
        <v>2</v>
      </c>
      <c r="F100" s="89">
        <v>575</v>
      </c>
      <c r="G100" s="34"/>
      <c r="H100" s="31">
        <f t="shared" si="21"/>
        <v>13</v>
      </c>
      <c r="I100" s="32">
        <f t="shared" si="19"/>
        <v>575</v>
      </c>
      <c r="J100" s="34">
        <f t="shared" si="20"/>
        <v>9343</v>
      </c>
      <c r="L100" s="106"/>
    </row>
    <row r="101" spans="1:12" ht="15.75" x14ac:dyDescent="0.3">
      <c r="B101" s="87" t="s">
        <v>4</v>
      </c>
      <c r="C101" s="88">
        <v>11</v>
      </c>
      <c r="D101" s="89">
        <v>9343</v>
      </c>
      <c r="E101" s="90">
        <v>2</v>
      </c>
      <c r="F101" s="89">
        <v>575</v>
      </c>
      <c r="G101" s="34"/>
      <c r="H101" s="31">
        <f t="shared" si="21"/>
        <v>13</v>
      </c>
      <c r="I101" s="32">
        <f t="shared" si="19"/>
        <v>575</v>
      </c>
      <c r="J101" s="34">
        <f t="shared" si="20"/>
        <v>9343</v>
      </c>
      <c r="L101" s="106"/>
    </row>
    <row r="102" spans="1:12" ht="15.75" x14ac:dyDescent="0.3">
      <c r="B102" s="87" t="s">
        <v>5</v>
      </c>
      <c r="C102" s="88"/>
      <c r="D102" s="89"/>
      <c r="E102" s="90"/>
      <c r="F102" s="89"/>
      <c r="G102" s="34"/>
      <c r="H102" s="31">
        <f t="shared" si="21"/>
        <v>0</v>
      </c>
      <c r="I102" s="32">
        <f t="shared" si="19"/>
        <v>0</v>
      </c>
      <c r="J102" s="34">
        <f t="shared" si="20"/>
        <v>0</v>
      </c>
      <c r="L102" s="106"/>
    </row>
    <row r="103" spans="1:12" ht="15.75" x14ac:dyDescent="0.3">
      <c r="B103" s="87" t="s">
        <v>6</v>
      </c>
      <c r="C103" s="88"/>
      <c r="D103" s="89"/>
      <c r="E103" s="90"/>
      <c r="F103" s="89"/>
      <c r="G103" s="34"/>
      <c r="H103" s="31">
        <f t="shared" si="21"/>
        <v>0</v>
      </c>
      <c r="I103" s="32">
        <f t="shared" si="19"/>
        <v>0</v>
      </c>
      <c r="J103" s="34">
        <f t="shared" si="20"/>
        <v>0</v>
      </c>
      <c r="L103" s="106"/>
    </row>
    <row r="104" spans="1:12" ht="15.75" x14ac:dyDescent="0.3">
      <c r="B104" s="91" t="s">
        <v>7</v>
      </c>
      <c r="C104" s="93"/>
      <c r="D104" s="94"/>
      <c r="E104" s="96"/>
      <c r="F104" s="94"/>
      <c r="G104" s="34"/>
      <c r="H104" s="31">
        <f t="shared" si="21"/>
        <v>0</v>
      </c>
      <c r="I104" s="32">
        <f t="shared" si="19"/>
        <v>0</v>
      </c>
      <c r="J104" s="34">
        <f t="shared" ref="J104:J109" si="22">D104+G104</f>
        <v>0</v>
      </c>
      <c r="L104" s="106"/>
    </row>
    <row r="105" spans="1:12" ht="15.75" x14ac:dyDescent="0.3">
      <c r="B105" s="87" t="s">
        <v>8</v>
      </c>
      <c r="C105" s="93"/>
      <c r="D105" s="94"/>
      <c r="E105" s="96"/>
      <c r="F105" s="94"/>
      <c r="G105" s="92"/>
      <c r="H105" s="31">
        <f t="shared" si="21"/>
        <v>0</v>
      </c>
      <c r="I105" s="32">
        <f t="shared" si="19"/>
        <v>0</v>
      </c>
      <c r="J105" s="34">
        <f t="shared" si="22"/>
        <v>0</v>
      </c>
      <c r="L105" s="106"/>
    </row>
    <row r="106" spans="1:12" ht="15.75" x14ac:dyDescent="0.3">
      <c r="B106" s="87" t="s">
        <v>9</v>
      </c>
      <c r="C106" s="93"/>
      <c r="D106" s="94"/>
      <c r="E106" s="96"/>
      <c r="F106" s="94"/>
      <c r="G106" s="34"/>
      <c r="H106" s="31">
        <f t="shared" si="21"/>
        <v>0</v>
      </c>
      <c r="I106" s="32">
        <f t="shared" si="19"/>
        <v>0</v>
      </c>
      <c r="J106" s="34">
        <f t="shared" si="22"/>
        <v>0</v>
      </c>
      <c r="L106" s="106"/>
    </row>
    <row r="107" spans="1:12" ht="15.75" x14ac:dyDescent="0.3">
      <c r="B107" s="87" t="s">
        <v>10</v>
      </c>
      <c r="C107" s="93"/>
      <c r="D107" s="94"/>
      <c r="E107" s="96"/>
      <c r="F107" s="94"/>
      <c r="G107" s="34"/>
      <c r="H107" s="31">
        <f t="shared" si="21"/>
        <v>0</v>
      </c>
      <c r="I107" s="32">
        <f t="shared" si="19"/>
        <v>0</v>
      </c>
      <c r="J107" s="34">
        <f t="shared" si="22"/>
        <v>0</v>
      </c>
      <c r="L107" s="106"/>
    </row>
    <row r="108" spans="1:12" ht="15.75" x14ac:dyDescent="0.3">
      <c r="B108" s="87" t="s">
        <v>11</v>
      </c>
      <c r="C108" s="93"/>
      <c r="D108" s="94"/>
      <c r="E108" s="96"/>
      <c r="F108" s="94"/>
      <c r="G108" s="92"/>
      <c r="H108" s="31">
        <f t="shared" si="21"/>
        <v>0</v>
      </c>
      <c r="I108" s="32">
        <f t="shared" si="19"/>
        <v>0</v>
      </c>
      <c r="J108" s="34">
        <f t="shared" si="22"/>
        <v>0</v>
      </c>
      <c r="L108" s="106"/>
    </row>
    <row r="109" spans="1:12" ht="16.5" thickBot="1" x14ac:dyDescent="0.35">
      <c r="B109" s="95" t="s">
        <v>12</v>
      </c>
      <c r="C109" s="88"/>
      <c r="D109" s="89"/>
      <c r="E109" s="90"/>
      <c r="F109" s="89"/>
      <c r="G109" s="41"/>
      <c r="H109" s="38">
        <f t="shared" si="21"/>
        <v>0</v>
      </c>
      <c r="I109" s="39">
        <f t="shared" si="19"/>
        <v>0</v>
      </c>
      <c r="J109" s="41">
        <f t="shared" si="22"/>
        <v>0</v>
      </c>
      <c r="L109" s="106"/>
    </row>
    <row r="110" spans="1:12" ht="15.75" thickBot="1" x14ac:dyDescent="0.3">
      <c r="B110" s="50" t="s">
        <v>13</v>
      </c>
      <c r="C110" s="15" t="s">
        <v>23</v>
      </c>
      <c r="D110" s="78">
        <f>SUM(D98:D109)</f>
        <v>37372</v>
      </c>
      <c r="E110" s="17" t="s">
        <v>23</v>
      </c>
      <c r="F110" s="78">
        <f>SUM(F98:F109)</f>
        <v>2300</v>
      </c>
      <c r="G110" s="18">
        <f>SUM(G98:G109)</f>
        <v>0</v>
      </c>
      <c r="H110" s="15" t="s">
        <v>23</v>
      </c>
      <c r="I110" s="19">
        <f>SUM(I98:I109)</f>
        <v>2300</v>
      </c>
      <c r="J110" s="18">
        <f>SUM(J98:J109)</f>
        <v>37372</v>
      </c>
      <c r="L110" s="106"/>
    </row>
    <row r="111" spans="1:12" ht="15.75" thickBot="1" x14ac:dyDescent="0.3"/>
    <row r="112" spans="1:12" ht="73.5" customHeight="1" thickBot="1" x14ac:dyDescent="0.3">
      <c r="A112" s="101">
        <v>1</v>
      </c>
      <c r="B112" s="75" t="s">
        <v>44</v>
      </c>
      <c r="C112" s="149" t="s">
        <v>60</v>
      </c>
      <c r="D112" s="150"/>
      <c r="E112" s="150"/>
      <c r="F112" s="150"/>
      <c r="G112" s="150"/>
      <c r="H112" s="150"/>
      <c r="I112" s="150"/>
      <c r="J112" s="151"/>
      <c r="L112" s="106"/>
    </row>
    <row r="113" spans="2:12" ht="15.75" thickBot="1" x14ac:dyDescent="0.3">
      <c r="B113" s="82">
        <v>1</v>
      </c>
      <c r="C113" s="83">
        <v>2</v>
      </c>
      <c r="D113" s="84">
        <v>3</v>
      </c>
      <c r="E113" s="83">
        <v>4</v>
      </c>
      <c r="F113" s="84">
        <v>5</v>
      </c>
      <c r="G113" s="83">
        <v>6</v>
      </c>
      <c r="H113" s="83">
        <v>7</v>
      </c>
      <c r="I113" s="83">
        <v>8</v>
      </c>
      <c r="J113" s="85">
        <v>9</v>
      </c>
      <c r="L113" s="106"/>
    </row>
    <row r="114" spans="2:12" ht="15.75" thickBot="1" x14ac:dyDescent="0.3">
      <c r="B114" s="122" t="s">
        <v>0</v>
      </c>
      <c r="C114" s="124" t="s">
        <v>14</v>
      </c>
      <c r="D114" s="152" t="s">
        <v>21</v>
      </c>
      <c r="E114" s="126" t="s">
        <v>20</v>
      </c>
      <c r="F114" s="152" t="s">
        <v>19</v>
      </c>
      <c r="G114" s="130" t="s">
        <v>21</v>
      </c>
      <c r="H114" s="132" t="s">
        <v>16</v>
      </c>
      <c r="I114" s="133"/>
      <c r="J114" s="134"/>
      <c r="L114" s="106"/>
    </row>
    <row r="115" spans="2:12" ht="30.75" thickBot="1" x14ac:dyDescent="0.3">
      <c r="B115" s="123"/>
      <c r="C115" s="125"/>
      <c r="D115" s="153"/>
      <c r="E115" s="127"/>
      <c r="F115" s="153"/>
      <c r="G115" s="131"/>
      <c r="H115" s="103" t="s">
        <v>17</v>
      </c>
      <c r="I115" s="104" t="s">
        <v>18</v>
      </c>
      <c r="J115" s="105" t="s">
        <v>22</v>
      </c>
      <c r="L115" s="106"/>
    </row>
    <row r="116" spans="2:12" ht="15.75" x14ac:dyDescent="0.3">
      <c r="B116" s="86" t="s">
        <v>1</v>
      </c>
      <c r="C116" s="88">
        <v>9</v>
      </c>
      <c r="D116" s="89">
        <v>5583.7</v>
      </c>
      <c r="E116" s="90">
        <v>3</v>
      </c>
      <c r="F116" s="89">
        <v>2831</v>
      </c>
      <c r="G116" s="26"/>
      <c r="H116" s="23">
        <f>C116+E116</f>
        <v>12</v>
      </c>
      <c r="I116" s="24">
        <f t="shared" ref="I116:I127" si="23">F116</f>
        <v>2831</v>
      </c>
      <c r="J116" s="26">
        <f t="shared" ref="J116:J121" si="24">D116+G116</f>
        <v>5583.7</v>
      </c>
      <c r="L116" s="106"/>
    </row>
    <row r="117" spans="2:12" ht="15.75" x14ac:dyDescent="0.3">
      <c r="B117" s="87" t="s">
        <v>2</v>
      </c>
      <c r="C117" s="88"/>
      <c r="D117" s="89"/>
      <c r="E117" s="90"/>
      <c r="F117" s="89"/>
      <c r="G117" s="34"/>
      <c r="H117" s="31">
        <f t="shared" ref="H117:H127" si="25">C117+E117</f>
        <v>0</v>
      </c>
      <c r="I117" s="32">
        <f t="shared" si="23"/>
        <v>0</v>
      </c>
      <c r="J117" s="34">
        <f t="shared" si="24"/>
        <v>0</v>
      </c>
      <c r="L117" s="106"/>
    </row>
    <row r="118" spans="2:12" ht="15.75" x14ac:dyDescent="0.3">
      <c r="B118" s="87" t="s">
        <v>3</v>
      </c>
      <c r="C118" s="88"/>
      <c r="D118" s="89"/>
      <c r="E118" s="90"/>
      <c r="F118" s="89"/>
      <c r="G118" s="34"/>
      <c r="H118" s="31">
        <f t="shared" si="25"/>
        <v>0</v>
      </c>
      <c r="I118" s="32">
        <f t="shared" si="23"/>
        <v>0</v>
      </c>
      <c r="J118" s="34">
        <f t="shared" si="24"/>
        <v>0</v>
      </c>
      <c r="L118" s="106"/>
    </row>
    <row r="119" spans="2:12" ht="15.75" x14ac:dyDescent="0.3">
      <c r="B119" s="87" t="s">
        <v>4</v>
      </c>
      <c r="C119" s="88"/>
      <c r="D119" s="89"/>
      <c r="E119" s="90"/>
      <c r="F119" s="89"/>
      <c r="G119" s="34"/>
      <c r="H119" s="31">
        <f t="shared" si="25"/>
        <v>0</v>
      </c>
      <c r="I119" s="32">
        <f t="shared" si="23"/>
        <v>0</v>
      </c>
      <c r="J119" s="34">
        <f t="shared" si="24"/>
        <v>0</v>
      </c>
      <c r="L119" s="106"/>
    </row>
    <row r="120" spans="2:12" ht="15.75" x14ac:dyDescent="0.3">
      <c r="B120" s="87" t="s">
        <v>5</v>
      </c>
      <c r="C120" s="88"/>
      <c r="D120" s="89"/>
      <c r="E120" s="90"/>
      <c r="F120" s="89"/>
      <c r="G120" s="34"/>
      <c r="H120" s="31">
        <f t="shared" si="25"/>
        <v>0</v>
      </c>
      <c r="I120" s="32">
        <f t="shared" si="23"/>
        <v>0</v>
      </c>
      <c r="J120" s="34">
        <f t="shared" si="24"/>
        <v>0</v>
      </c>
      <c r="L120" s="106"/>
    </row>
    <row r="121" spans="2:12" ht="15.75" x14ac:dyDescent="0.3">
      <c r="B121" s="87" t="s">
        <v>6</v>
      </c>
      <c r="C121" s="88"/>
      <c r="D121" s="89"/>
      <c r="E121" s="90"/>
      <c r="F121" s="89"/>
      <c r="G121" s="34"/>
      <c r="H121" s="31">
        <f t="shared" si="25"/>
        <v>0</v>
      </c>
      <c r="I121" s="32">
        <f t="shared" si="23"/>
        <v>0</v>
      </c>
      <c r="J121" s="34">
        <f t="shared" si="24"/>
        <v>0</v>
      </c>
      <c r="L121" s="106"/>
    </row>
    <row r="122" spans="2:12" ht="15.75" x14ac:dyDescent="0.3">
      <c r="B122" s="91" t="s">
        <v>7</v>
      </c>
      <c r="C122" s="93"/>
      <c r="D122" s="94"/>
      <c r="E122" s="96"/>
      <c r="F122" s="94"/>
      <c r="G122" s="34"/>
      <c r="H122" s="31">
        <f t="shared" si="25"/>
        <v>0</v>
      </c>
      <c r="I122" s="32">
        <f t="shared" si="23"/>
        <v>0</v>
      </c>
      <c r="J122" s="34">
        <f t="shared" ref="J122:J127" si="26">D122+G122</f>
        <v>0</v>
      </c>
      <c r="L122" s="106"/>
    </row>
    <row r="123" spans="2:12" ht="15.75" x14ac:dyDescent="0.3">
      <c r="B123" s="87" t="s">
        <v>8</v>
      </c>
      <c r="C123" s="93"/>
      <c r="D123" s="94"/>
      <c r="E123" s="96"/>
      <c r="F123" s="94"/>
      <c r="G123" s="92"/>
      <c r="H123" s="31">
        <f t="shared" si="25"/>
        <v>0</v>
      </c>
      <c r="I123" s="32">
        <f t="shared" si="23"/>
        <v>0</v>
      </c>
      <c r="J123" s="34">
        <f t="shared" si="26"/>
        <v>0</v>
      </c>
      <c r="L123" s="106"/>
    </row>
    <row r="124" spans="2:12" ht="15.75" x14ac:dyDescent="0.3">
      <c r="B124" s="87" t="s">
        <v>9</v>
      </c>
      <c r="C124" s="93"/>
      <c r="D124" s="94"/>
      <c r="E124" s="96"/>
      <c r="F124" s="94"/>
      <c r="G124" s="34"/>
      <c r="H124" s="31">
        <f t="shared" si="25"/>
        <v>0</v>
      </c>
      <c r="I124" s="32">
        <f t="shared" si="23"/>
        <v>0</v>
      </c>
      <c r="J124" s="34">
        <f t="shared" si="26"/>
        <v>0</v>
      </c>
      <c r="L124" s="106"/>
    </row>
    <row r="125" spans="2:12" ht="15.75" x14ac:dyDescent="0.3">
      <c r="B125" s="87" t="s">
        <v>10</v>
      </c>
      <c r="C125" s="93"/>
      <c r="D125" s="94"/>
      <c r="E125" s="96"/>
      <c r="F125" s="94"/>
      <c r="G125" s="34"/>
      <c r="H125" s="31">
        <f t="shared" si="25"/>
        <v>0</v>
      </c>
      <c r="I125" s="32">
        <f t="shared" si="23"/>
        <v>0</v>
      </c>
      <c r="J125" s="34">
        <f t="shared" si="26"/>
        <v>0</v>
      </c>
      <c r="L125" s="106"/>
    </row>
    <row r="126" spans="2:12" ht="15.75" x14ac:dyDescent="0.3">
      <c r="B126" s="87" t="s">
        <v>11</v>
      </c>
      <c r="C126" s="93"/>
      <c r="D126" s="94"/>
      <c r="E126" s="96"/>
      <c r="F126" s="94"/>
      <c r="G126" s="92"/>
      <c r="H126" s="31">
        <f t="shared" si="25"/>
        <v>0</v>
      </c>
      <c r="I126" s="32">
        <f t="shared" si="23"/>
        <v>0</v>
      </c>
      <c r="J126" s="34">
        <f t="shared" si="26"/>
        <v>0</v>
      </c>
      <c r="L126" s="106"/>
    </row>
    <row r="127" spans="2:12" ht="16.5" thickBot="1" x14ac:dyDescent="0.35">
      <c r="B127" s="95" t="s">
        <v>12</v>
      </c>
      <c r="C127" s="88"/>
      <c r="D127" s="89"/>
      <c r="E127" s="90"/>
      <c r="F127" s="89"/>
      <c r="G127" s="41"/>
      <c r="H127" s="38">
        <f t="shared" si="25"/>
        <v>0</v>
      </c>
      <c r="I127" s="39">
        <f t="shared" si="23"/>
        <v>0</v>
      </c>
      <c r="J127" s="41">
        <f t="shared" si="26"/>
        <v>0</v>
      </c>
      <c r="L127" s="106"/>
    </row>
    <row r="128" spans="2:12" ht="15.75" thickBot="1" x14ac:dyDescent="0.3">
      <c r="B128" s="50" t="s">
        <v>13</v>
      </c>
      <c r="C128" s="15" t="s">
        <v>23</v>
      </c>
      <c r="D128" s="78">
        <f>SUM(D116:D127)</f>
        <v>5583.7</v>
      </c>
      <c r="E128" s="17" t="s">
        <v>23</v>
      </c>
      <c r="F128" s="78">
        <f>SUM(F116:F127)</f>
        <v>2831</v>
      </c>
      <c r="G128" s="18">
        <f>SUM(G116:G127)</f>
        <v>0</v>
      </c>
      <c r="H128" s="15" t="s">
        <v>23</v>
      </c>
      <c r="I128" s="19">
        <f>SUM(I116:I127)</f>
        <v>2831</v>
      </c>
      <c r="J128" s="18">
        <f>SUM(J116:J127)</f>
        <v>5583.7</v>
      </c>
      <c r="L128" s="106"/>
    </row>
    <row r="129" spans="1:12" ht="15.75" thickBot="1" x14ac:dyDescent="0.3"/>
    <row r="130" spans="1:12" ht="73.5" customHeight="1" thickBot="1" x14ac:dyDescent="0.3">
      <c r="A130" s="101">
        <v>1</v>
      </c>
      <c r="B130" s="75" t="s">
        <v>44</v>
      </c>
      <c r="C130" s="149" t="s">
        <v>61</v>
      </c>
      <c r="D130" s="150"/>
      <c r="E130" s="150"/>
      <c r="F130" s="150"/>
      <c r="G130" s="150"/>
      <c r="H130" s="150"/>
      <c r="I130" s="150"/>
      <c r="J130" s="151"/>
      <c r="L130" s="106"/>
    </row>
    <row r="131" spans="1:12" ht="15.75" thickBot="1" x14ac:dyDescent="0.3">
      <c r="B131" s="82">
        <v>1</v>
      </c>
      <c r="C131" s="83">
        <v>2</v>
      </c>
      <c r="D131" s="84">
        <v>3</v>
      </c>
      <c r="E131" s="83">
        <v>4</v>
      </c>
      <c r="F131" s="84">
        <v>5</v>
      </c>
      <c r="G131" s="83">
        <v>6</v>
      </c>
      <c r="H131" s="83">
        <v>7</v>
      </c>
      <c r="I131" s="83">
        <v>8</v>
      </c>
      <c r="J131" s="85">
        <v>9</v>
      </c>
      <c r="L131" s="106"/>
    </row>
    <row r="132" spans="1:12" ht="15.75" thickBot="1" x14ac:dyDescent="0.3">
      <c r="B132" s="122" t="s">
        <v>0</v>
      </c>
      <c r="C132" s="124" t="s">
        <v>14</v>
      </c>
      <c r="D132" s="152" t="s">
        <v>21</v>
      </c>
      <c r="E132" s="126" t="s">
        <v>20</v>
      </c>
      <c r="F132" s="152" t="s">
        <v>19</v>
      </c>
      <c r="G132" s="130" t="s">
        <v>21</v>
      </c>
      <c r="H132" s="132" t="s">
        <v>16</v>
      </c>
      <c r="I132" s="133"/>
      <c r="J132" s="134"/>
      <c r="L132" s="106"/>
    </row>
    <row r="133" spans="1:12" ht="30.75" thickBot="1" x14ac:dyDescent="0.3">
      <c r="B133" s="123"/>
      <c r="C133" s="125"/>
      <c r="D133" s="153"/>
      <c r="E133" s="127"/>
      <c r="F133" s="153"/>
      <c r="G133" s="131"/>
      <c r="H133" s="103" t="s">
        <v>17</v>
      </c>
      <c r="I133" s="104" t="s">
        <v>18</v>
      </c>
      <c r="J133" s="105" t="s">
        <v>22</v>
      </c>
      <c r="L133" s="106"/>
    </row>
    <row r="134" spans="1:12" ht="15.75" x14ac:dyDescent="0.3">
      <c r="B134" s="86" t="s">
        <v>1</v>
      </c>
      <c r="C134" s="88">
        <v>3</v>
      </c>
      <c r="D134" s="89">
        <v>2661.1</v>
      </c>
      <c r="E134" s="90">
        <v>1</v>
      </c>
      <c r="F134" s="89">
        <v>1596.66</v>
      </c>
      <c r="G134" s="26"/>
      <c r="H134" s="23">
        <f>C134+E134</f>
        <v>4</v>
      </c>
      <c r="I134" s="24">
        <f t="shared" ref="I134:I145" si="27">F134</f>
        <v>1596.66</v>
      </c>
      <c r="J134" s="26">
        <f t="shared" ref="J134:J139" si="28">D134+G134</f>
        <v>2661.1</v>
      </c>
      <c r="L134" s="106"/>
    </row>
    <row r="135" spans="1:12" ht="15.75" x14ac:dyDescent="0.3">
      <c r="B135" s="87" t="s">
        <v>2</v>
      </c>
      <c r="C135" s="88"/>
      <c r="D135" s="89"/>
      <c r="E135" s="90"/>
      <c r="F135" s="89"/>
      <c r="G135" s="34"/>
      <c r="H135" s="31">
        <f t="shared" ref="H135:H145" si="29">C135+E135</f>
        <v>0</v>
      </c>
      <c r="I135" s="32">
        <f t="shared" si="27"/>
        <v>0</v>
      </c>
      <c r="J135" s="34">
        <f t="shared" si="28"/>
        <v>0</v>
      </c>
      <c r="L135" s="106"/>
    </row>
    <row r="136" spans="1:12" ht="15.75" x14ac:dyDescent="0.3">
      <c r="B136" s="87" t="s">
        <v>3</v>
      </c>
      <c r="C136" s="88"/>
      <c r="D136" s="89"/>
      <c r="E136" s="90"/>
      <c r="F136" s="89"/>
      <c r="G136" s="34"/>
      <c r="H136" s="31">
        <f t="shared" si="29"/>
        <v>0</v>
      </c>
      <c r="I136" s="32">
        <f t="shared" si="27"/>
        <v>0</v>
      </c>
      <c r="J136" s="34">
        <f t="shared" si="28"/>
        <v>0</v>
      </c>
      <c r="L136" s="106"/>
    </row>
    <row r="137" spans="1:12" ht="15.75" x14ac:dyDescent="0.3">
      <c r="B137" s="87" t="s">
        <v>4</v>
      </c>
      <c r="C137" s="88"/>
      <c r="D137" s="89"/>
      <c r="E137" s="90"/>
      <c r="F137" s="89"/>
      <c r="G137" s="34"/>
      <c r="H137" s="31">
        <f t="shared" si="29"/>
        <v>0</v>
      </c>
      <c r="I137" s="32">
        <f t="shared" si="27"/>
        <v>0</v>
      </c>
      <c r="J137" s="34">
        <f t="shared" si="28"/>
        <v>0</v>
      </c>
      <c r="L137" s="106"/>
    </row>
    <row r="138" spans="1:12" ht="15.75" x14ac:dyDescent="0.3">
      <c r="B138" s="87" t="s">
        <v>5</v>
      </c>
      <c r="C138" s="88"/>
      <c r="D138" s="89"/>
      <c r="E138" s="90"/>
      <c r="F138" s="89"/>
      <c r="G138" s="34"/>
      <c r="H138" s="31">
        <f t="shared" si="29"/>
        <v>0</v>
      </c>
      <c r="I138" s="32">
        <f t="shared" si="27"/>
        <v>0</v>
      </c>
      <c r="J138" s="34">
        <f t="shared" si="28"/>
        <v>0</v>
      </c>
      <c r="L138" s="106"/>
    </row>
    <row r="139" spans="1:12" ht="15.75" x14ac:dyDescent="0.3">
      <c r="B139" s="87" t="s">
        <v>6</v>
      </c>
      <c r="C139" s="88"/>
      <c r="D139" s="89"/>
      <c r="E139" s="90"/>
      <c r="F139" s="89"/>
      <c r="G139" s="34"/>
      <c r="H139" s="31">
        <f t="shared" si="29"/>
        <v>0</v>
      </c>
      <c r="I139" s="32">
        <f t="shared" si="27"/>
        <v>0</v>
      </c>
      <c r="J139" s="34">
        <f t="shared" si="28"/>
        <v>0</v>
      </c>
      <c r="L139" s="106"/>
    </row>
    <row r="140" spans="1:12" ht="15.75" x14ac:dyDescent="0.3">
      <c r="B140" s="91" t="s">
        <v>7</v>
      </c>
      <c r="C140" s="93"/>
      <c r="D140" s="94"/>
      <c r="E140" s="96"/>
      <c r="F140" s="94"/>
      <c r="G140" s="34"/>
      <c r="H140" s="31">
        <f t="shared" si="29"/>
        <v>0</v>
      </c>
      <c r="I140" s="32">
        <f t="shared" si="27"/>
        <v>0</v>
      </c>
      <c r="J140" s="34">
        <f t="shared" ref="J140:J145" si="30">D140+G140</f>
        <v>0</v>
      </c>
      <c r="L140" s="106"/>
    </row>
    <row r="141" spans="1:12" ht="15.75" x14ac:dyDescent="0.3">
      <c r="B141" s="87" t="s">
        <v>8</v>
      </c>
      <c r="C141" s="93"/>
      <c r="D141" s="94"/>
      <c r="E141" s="96"/>
      <c r="F141" s="94"/>
      <c r="G141" s="92"/>
      <c r="H141" s="31">
        <f t="shared" si="29"/>
        <v>0</v>
      </c>
      <c r="I141" s="32">
        <f t="shared" si="27"/>
        <v>0</v>
      </c>
      <c r="J141" s="34">
        <f t="shared" si="30"/>
        <v>0</v>
      </c>
      <c r="L141" s="106"/>
    </row>
    <row r="142" spans="1:12" ht="15.75" x14ac:dyDescent="0.3">
      <c r="B142" s="87" t="s">
        <v>9</v>
      </c>
      <c r="C142" s="93"/>
      <c r="D142" s="94"/>
      <c r="E142" s="96"/>
      <c r="F142" s="94"/>
      <c r="G142" s="34"/>
      <c r="H142" s="31">
        <f t="shared" si="29"/>
        <v>0</v>
      </c>
      <c r="I142" s="32">
        <f t="shared" si="27"/>
        <v>0</v>
      </c>
      <c r="J142" s="34">
        <f t="shared" si="30"/>
        <v>0</v>
      </c>
      <c r="L142" s="106"/>
    </row>
    <row r="143" spans="1:12" ht="15.75" x14ac:dyDescent="0.3">
      <c r="B143" s="87" t="s">
        <v>10</v>
      </c>
      <c r="C143" s="93"/>
      <c r="D143" s="94"/>
      <c r="E143" s="96"/>
      <c r="F143" s="94"/>
      <c r="G143" s="34"/>
      <c r="H143" s="31">
        <f t="shared" si="29"/>
        <v>0</v>
      </c>
      <c r="I143" s="32">
        <f t="shared" si="27"/>
        <v>0</v>
      </c>
      <c r="J143" s="34">
        <f t="shared" si="30"/>
        <v>0</v>
      </c>
      <c r="L143" s="106"/>
    </row>
    <row r="144" spans="1:12" ht="15.75" x14ac:dyDescent="0.3">
      <c r="B144" s="87" t="s">
        <v>11</v>
      </c>
      <c r="C144" s="93"/>
      <c r="D144" s="94"/>
      <c r="E144" s="96"/>
      <c r="F144" s="94"/>
      <c r="G144" s="92"/>
      <c r="H144" s="31">
        <f t="shared" si="29"/>
        <v>0</v>
      </c>
      <c r="I144" s="32">
        <f t="shared" si="27"/>
        <v>0</v>
      </c>
      <c r="J144" s="34">
        <f t="shared" si="30"/>
        <v>0</v>
      </c>
      <c r="L144" s="106"/>
    </row>
    <row r="145" spans="1:12" ht="16.5" thickBot="1" x14ac:dyDescent="0.35">
      <c r="B145" s="95" t="s">
        <v>12</v>
      </c>
      <c r="C145" s="88"/>
      <c r="D145" s="89"/>
      <c r="E145" s="90"/>
      <c r="F145" s="89"/>
      <c r="G145" s="41"/>
      <c r="H145" s="38">
        <f t="shared" si="29"/>
        <v>0</v>
      </c>
      <c r="I145" s="39">
        <f t="shared" si="27"/>
        <v>0</v>
      </c>
      <c r="J145" s="41">
        <f t="shared" si="30"/>
        <v>0</v>
      </c>
      <c r="L145" s="106"/>
    </row>
    <row r="146" spans="1:12" ht="15.75" thickBot="1" x14ac:dyDescent="0.3">
      <c r="B146" s="50" t="s">
        <v>13</v>
      </c>
      <c r="C146" s="15" t="s">
        <v>23</v>
      </c>
      <c r="D146" s="78">
        <f>SUM(D134:D145)</f>
        <v>2661.1</v>
      </c>
      <c r="E146" s="17" t="s">
        <v>23</v>
      </c>
      <c r="F146" s="78">
        <f>SUM(F134:F145)</f>
        <v>1596.66</v>
      </c>
      <c r="G146" s="18">
        <f>SUM(G134:G145)</f>
        <v>0</v>
      </c>
      <c r="H146" s="15" t="s">
        <v>23</v>
      </c>
      <c r="I146" s="19">
        <f>SUM(I134:I145)</f>
        <v>1596.66</v>
      </c>
      <c r="J146" s="18">
        <f>SUM(J134:J145)</f>
        <v>2661.1</v>
      </c>
      <c r="L146" s="106"/>
    </row>
    <row r="147" spans="1:12" ht="15.75" thickBot="1" x14ac:dyDescent="0.3"/>
    <row r="148" spans="1:12" ht="73.5" customHeight="1" thickBot="1" x14ac:dyDescent="0.3">
      <c r="A148" s="101">
        <v>1</v>
      </c>
      <c r="B148" s="75" t="s">
        <v>44</v>
      </c>
      <c r="C148" s="149" t="s">
        <v>62</v>
      </c>
      <c r="D148" s="150"/>
      <c r="E148" s="150"/>
      <c r="F148" s="150"/>
      <c r="G148" s="150"/>
      <c r="H148" s="150"/>
      <c r="I148" s="150"/>
      <c r="J148" s="151"/>
      <c r="L148" s="106"/>
    </row>
    <row r="149" spans="1:12" ht="15.75" thickBot="1" x14ac:dyDescent="0.3">
      <c r="B149" s="82">
        <v>1</v>
      </c>
      <c r="C149" s="83">
        <v>2</v>
      </c>
      <c r="D149" s="84">
        <v>3</v>
      </c>
      <c r="E149" s="83">
        <v>4</v>
      </c>
      <c r="F149" s="84">
        <v>5</v>
      </c>
      <c r="G149" s="83">
        <v>6</v>
      </c>
      <c r="H149" s="83">
        <v>7</v>
      </c>
      <c r="I149" s="83">
        <v>8</v>
      </c>
      <c r="J149" s="85">
        <v>9</v>
      </c>
      <c r="L149" s="106"/>
    </row>
    <row r="150" spans="1:12" ht="15.75" thickBot="1" x14ac:dyDescent="0.3">
      <c r="B150" s="122" t="s">
        <v>0</v>
      </c>
      <c r="C150" s="124" t="s">
        <v>14</v>
      </c>
      <c r="D150" s="152" t="s">
        <v>21</v>
      </c>
      <c r="E150" s="126" t="s">
        <v>20</v>
      </c>
      <c r="F150" s="152" t="s">
        <v>19</v>
      </c>
      <c r="G150" s="130" t="s">
        <v>21</v>
      </c>
      <c r="H150" s="132" t="s">
        <v>16</v>
      </c>
      <c r="I150" s="133"/>
      <c r="J150" s="134"/>
      <c r="L150" s="106"/>
    </row>
    <row r="151" spans="1:12" ht="30.75" thickBot="1" x14ac:dyDescent="0.3">
      <c r="B151" s="123"/>
      <c r="C151" s="125"/>
      <c r="D151" s="153"/>
      <c r="E151" s="127"/>
      <c r="F151" s="153"/>
      <c r="G151" s="131"/>
      <c r="H151" s="103" t="s">
        <v>17</v>
      </c>
      <c r="I151" s="104" t="s">
        <v>18</v>
      </c>
      <c r="J151" s="105" t="s">
        <v>22</v>
      </c>
      <c r="L151" s="106"/>
    </row>
    <row r="152" spans="1:12" ht="15.75" x14ac:dyDescent="0.3">
      <c r="B152" s="86" t="s">
        <v>1</v>
      </c>
      <c r="C152" s="88">
        <v>8</v>
      </c>
      <c r="D152" s="89">
        <v>7114</v>
      </c>
      <c r="E152" s="90"/>
      <c r="F152" s="89"/>
      <c r="G152" s="26"/>
      <c r="H152" s="23">
        <f>C152+E152</f>
        <v>8</v>
      </c>
      <c r="I152" s="24">
        <f t="shared" ref="I152:I163" si="31">F152</f>
        <v>0</v>
      </c>
      <c r="J152" s="26">
        <f t="shared" ref="J152:J157" si="32">D152+G152</f>
        <v>7114</v>
      </c>
      <c r="L152" s="106"/>
    </row>
    <row r="153" spans="1:12" ht="15.75" x14ac:dyDescent="0.3">
      <c r="B153" s="87" t="s">
        <v>2</v>
      </c>
      <c r="C153" s="88">
        <v>8</v>
      </c>
      <c r="D153" s="89">
        <f>7114*2</f>
        <v>14228</v>
      </c>
      <c r="E153" s="90"/>
      <c r="F153" s="89"/>
      <c r="G153" s="34"/>
      <c r="H153" s="31">
        <f t="shared" ref="H153:H163" si="33">C153+E153</f>
        <v>8</v>
      </c>
      <c r="I153" s="32">
        <f t="shared" si="31"/>
        <v>0</v>
      </c>
      <c r="J153" s="34">
        <f t="shared" si="32"/>
        <v>14228</v>
      </c>
      <c r="L153" s="106"/>
    </row>
    <row r="154" spans="1:12" ht="15.75" x14ac:dyDescent="0.3">
      <c r="B154" s="87" t="s">
        <v>3</v>
      </c>
      <c r="C154" s="88">
        <v>8</v>
      </c>
      <c r="D154" s="89">
        <v>7114</v>
      </c>
      <c r="E154" s="90"/>
      <c r="F154" s="89"/>
      <c r="G154" s="34"/>
      <c r="H154" s="31">
        <f t="shared" si="33"/>
        <v>8</v>
      </c>
      <c r="I154" s="32">
        <f t="shared" si="31"/>
        <v>0</v>
      </c>
      <c r="J154" s="34">
        <f t="shared" si="32"/>
        <v>7114</v>
      </c>
      <c r="L154" s="106"/>
    </row>
    <row r="155" spans="1:12" ht="15.75" x14ac:dyDescent="0.3">
      <c r="B155" s="87" t="s">
        <v>4</v>
      </c>
      <c r="C155" s="88">
        <v>8</v>
      </c>
      <c r="D155" s="89">
        <v>7114</v>
      </c>
      <c r="E155" s="90"/>
      <c r="F155" s="89"/>
      <c r="G155" s="34"/>
      <c r="H155" s="31">
        <f t="shared" si="33"/>
        <v>8</v>
      </c>
      <c r="I155" s="32">
        <f t="shared" si="31"/>
        <v>0</v>
      </c>
      <c r="J155" s="34">
        <f t="shared" si="32"/>
        <v>7114</v>
      </c>
      <c r="L155" s="106"/>
    </row>
    <row r="156" spans="1:12" ht="15.75" x14ac:dyDescent="0.3">
      <c r="B156" s="87" t="s">
        <v>5</v>
      </c>
      <c r="C156" s="88"/>
      <c r="D156" s="89"/>
      <c r="E156" s="90"/>
      <c r="F156" s="89"/>
      <c r="G156" s="34"/>
      <c r="H156" s="31">
        <f t="shared" si="33"/>
        <v>0</v>
      </c>
      <c r="I156" s="32">
        <f t="shared" si="31"/>
        <v>0</v>
      </c>
      <c r="J156" s="34">
        <f t="shared" si="32"/>
        <v>0</v>
      </c>
      <c r="L156" s="106"/>
    </row>
    <row r="157" spans="1:12" ht="15.75" x14ac:dyDescent="0.3">
      <c r="B157" s="87" t="s">
        <v>6</v>
      </c>
      <c r="C157" s="88"/>
      <c r="D157" s="89"/>
      <c r="E157" s="90"/>
      <c r="F157" s="89"/>
      <c r="G157" s="34"/>
      <c r="H157" s="31">
        <f t="shared" si="33"/>
        <v>0</v>
      </c>
      <c r="I157" s="32">
        <f t="shared" si="31"/>
        <v>0</v>
      </c>
      <c r="J157" s="34">
        <f t="shared" si="32"/>
        <v>0</v>
      </c>
      <c r="L157" s="106"/>
    </row>
    <row r="158" spans="1:12" ht="15.75" x14ac:dyDescent="0.3">
      <c r="B158" s="91" t="s">
        <v>7</v>
      </c>
      <c r="C158" s="93"/>
      <c r="D158" s="94"/>
      <c r="E158" s="96"/>
      <c r="F158" s="94"/>
      <c r="G158" s="34"/>
      <c r="H158" s="31">
        <f t="shared" si="33"/>
        <v>0</v>
      </c>
      <c r="I158" s="32">
        <f t="shared" si="31"/>
        <v>0</v>
      </c>
      <c r="J158" s="34">
        <f t="shared" ref="J158:J163" si="34">D158+G158</f>
        <v>0</v>
      </c>
      <c r="L158" s="106"/>
    </row>
    <row r="159" spans="1:12" ht="15.75" x14ac:dyDescent="0.3">
      <c r="B159" s="87" t="s">
        <v>8</v>
      </c>
      <c r="C159" s="93"/>
      <c r="D159" s="94"/>
      <c r="E159" s="96"/>
      <c r="F159" s="94"/>
      <c r="G159" s="92"/>
      <c r="H159" s="31">
        <f t="shared" si="33"/>
        <v>0</v>
      </c>
      <c r="I159" s="32">
        <f t="shared" si="31"/>
        <v>0</v>
      </c>
      <c r="J159" s="34">
        <f t="shared" si="34"/>
        <v>0</v>
      </c>
      <c r="L159" s="106"/>
    </row>
    <row r="160" spans="1:12" ht="15.75" x14ac:dyDescent="0.3">
      <c r="B160" s="87" t="s">
        <v>9</v>
      </c>
      <c r="C160" s="93"/>
      <c r="D160" s="94"/>
      <c r="E160" s="96"/>
      <c r="F160" s="94"/>
      <c r="G160" s="34"/>
      <c r="H160" s="31">
        <f t="shared" si="33"/>
        <v>0</v>
      </c>
      <c r="I160" s="32">
        <f t="shared" si="31"/>
        <v>0</v>
      </c>
      <c r="J160" s="34">
        <f t="shared" si="34"/>
        <v>0</v>
      </c>
      <c r="L160" s="106"/>
    </row>
    <row r="161" spans="1:12" ht="15.75" x14ac:dyDescent="0.3">
      <c r="B161" s="87" t="s">
        <v>10</v>
      </c>
      <c r="C161" s="93"/>
      <c r="D161" s="94"/>
      <c r="E161" s="96"/>
      <c r="F161" s="94"/>
      <c r="G161" s="34"/>
      <c r="H161" s="31">
        <f t="shared" si="33"/>
        <v>0</v>
      </c>
      <c r="I161" s="32">
        <f t="shared" si="31"/>
        <v>0</v>
      </c>
      <c r="J161" s="34">
        <f t="shared" si="34"/>
        <v>0</v>
      </c>
      <c r="L161" s="106"/>
    </row>
    <row r="162" spans="1:12" ht="15.75" x14ac:dyDescent="0.3">
      <c r="B162" s="87" t="s">
        <v>11</v>
      </c>
      <c r="C162" s="93"/>
      <c r="D162" s="94"/>
      <c r="E162" s="96"/>
      <c r="F162" s="94"/>
      <c r="G162" s="92"/>
      <c r="H162" s="31">
        <f t="shared" si="33"/>
        <v>0</v>
      </c>
      <c r="I162" s="32">
        <f t="shared" si="31"/>
        <v>0</v>
      </c>
      <c r="J162" s="34">
        <f t="shared" si="34"/>
        <v>0</v>
      </c>
      <c r="L162" s="106"/>
    </row>
    <row r="163" spans="1:12" ht="16.5" thickBot="1" x14ac:dyDescent="0.35">
      <c r="B163" s="95" t="s">
        <v>12</v>
      </c>
      <c r="C163" s="88"/>
      <c r="D163" s="89"/>
      <c r="E163" s="90"/>
      <c r="F163" s="89"/>
      <c r="G163" s="41"/>
      <c r="H163" s="38">
        <f t="shared" si="33"/>
        <v>0</v>
      </c>
      <c r="I163" s="39">
        <f t="shared" si="31"/>
        <v>0</v>
      </c>
      <c r="J163" s="41">
        <f t="shared" si="34"/>
        <v>0</v>
      </c>
      <c r="L163" s="106"/>
    </row>
    <row r="164" spans="1:12" ht="15.75" thickBot="1" x14ac:dyDescent="0.3">
      <c r="B164" s="50" t="s">
        <v>13</v>
      </c>
      <c r="C164" s="15" t="s">
        <v>23</v>
      </c>
      <c r="D164" s="78">
        <f>SUM(D152:D163)</f>
        <v>35570</v>
      </c>
      <c r="E164" s="17" t="s">
        <v>23</v>
      </c>
      <c r="F164" s="78">
        <f>SUM(F152:F163)</f>
        <v>0</v>
      </c>
      <c r="G164" s="18">
        <f>SUM(G152:G163)</f>
        <v>0</v>
      </c>
      <c r="H164" s="15" t="s">
        <v>23</v>
      </c>
      <c r="I164" s="19">
        <f>SUM(I152:I163)</f>
        <v>0</v>
      </c>
      <c r="J164" s="18">
        <f>SUM(J152:J163)</f>
        <v>35570</v>
      </c>
      <c r="L164" s="106"/>
    </row>
    <row r="165" spans="1:12" ht="15.75" thickBot="1" x14ac:dyDescent="0.3"/>
    <row r="166" spans="1:12" ht="73.5" customHeight="1" thickBot="1" x14ac:dyDescent="0.3">
      <c r="A166" s="101">
        <v>1</v>
      </c>
      <c r="B166" s="75" t="s">
        <v>44</v>
      </c>
      <c r="C166" s="149" t="s">
        <v>63</v>
      </c>
      <c r="D166" s="150"/>
      <c r="E166" s="150"/>
      <c r="F166" s="150"/>
      <c r="G166" s="150"/>
      <c r="H166" s="150"/>
      <c r="I166" s="150"/>
      <c r="J166" s="151"/>
      <c r="L166" s="106"/>
    </row>
    <row r="167" spans="1:12" ht="15.75" thickBot="1" x14ac:dyDescent="0.3">
      <c r="B167" s="82">
        <v>1</v>
      </c>
      <c r="C167" s="83">
        <v>2</v>
      </c>
      <c r="D167" s="84">
        <v>3</v>
      </c>
      <c r="E167" s="83">
        <v>4</v>
      </c>
      <c r="F167" s="84">
        <v>5</v>
      </c>
      <c r="G167" s="83">
        <v>6</v>
      </c>
      <c r="H167" s="83">
        <v>7</v>
      </c>
      <c r="I167" s="83">
        <v>8</v>
      </c>
      <c r="J167" s="85">
        <v>9</v>
      </c>
      <c r="L167" s="106"/>
    </row>
    <row r="168" spans="1:12" ht="15.75" thickBot="1" x14ac:dyDescent="0.3">
      <c r="B168" s="122" t="s">
        <v>0</v>
      </c>
      <c r="C168" s="124" t="s">
        <v>14</v>
      </c>
      <c r="D168" s="152" t="s">
        <v>21</v>
      </c>
      <c r="E168" s="126" t="s">
        <v>20</v>
      </c>
      <c r="F168" s="152" t="s">
        <v>19</v>
      </c>
      <c r="G168" s="130" t="s">
        <v>21</v>
      </c>
      <c r="H168" s="132" t="s">
        <v>16</v>
      </c>
      <c r="I168" s="133"/>
      <c r="J168" s="134"/>
      <c r="L168" s="106"/>
    </row>
    <row r="169" spans="1:12" ht="30.75" thickBot="1" x14ac:dyDescent="0.3">
      <c r="B169" s="123"/>
      <c r="C169" s="125"/>
      <c r="D169" s="153"/>
      <c r="E169" s="127"/>
      <c r="F169" s="153"/>
      <c r="G169" s="131"/>
      <c r="H169" s="103" t="s">
        <v>17</v>
      </c>
      <c r="I169" s="104" t="s">
        <v>18</v>
      </c>
      <c r="J169" s="105" t="s">
        <v>22</v>
      </c>
      <c r="L169" s="106"/>
    </row>
    <row r="170" spans="1:12" ht="15.75" x14ac:dyDescent="0.3">
      <c r="B170" s="86" t="s">
        <v>1</v>
      </c>
      <c r="C170" s="88">
        <v>3</v>
      </c>
      <c r="D170" s="89">
        <v>5859.26</v>
      </c>
      <c r="E170" s="90"/>
      <c r="F170" s="89"/>
      <c r="G170" s="26"/>
      <c r="H170" s="23">
        <f>C170+E170</f>
        <v>3</v>
      </c>
      <c r="I170" s="24">
        <f t="shared" ref="I170:I181" si="35">F170</f>
        <v>0</v>
      </c>
      <c r="J170" s="26">
        <f t="shared" ref="J170:J175" si="36">D170+G170</f>
        <v>5859.26</v>
      </c>
      <c r="L170" s="106"/>
    </row>
    <row r="171" spans="1:12" ht="15.75" x14ac:dyDescent="0.3">
      <c r="B171" s="87" t="s">
        <v>2</v>
      </c>
      <c r="C171" s="88"/>
      <c r="D171" s="89"/>
      <c r="E171" s="90"/>
      <c r="F171" s="89"/>
      <c r="G171" s="34"/>
      <c r="H171" s="31">
        <f t="shared" ref="H171:H181" si="37">C171+E171</f>
        <v>0</v>
      </c>
      <c r="I171" s="32">
        <f t="shared" si="35"/>
        <v>0</v>
      </c>
      <c r="J171" s="34">
        <f t="shared" si="36"/>
        <v>0</v>
      </c>
      <c r="L171" s="106"/>
    </row>
    <row r="172" spans="1:12" ht="15.75" x14ac:dyDescent="0.3">
      <c r="B172" s="87" t="s">
        <v>3</v>
      </c>
      <c r="C172" s="88"/>
      <c r="D172" s="89"/>
      <c r="E172" s="90"/>
      <c r="F172" s="89"/>
      <c r="G172" s="34"/>
      <c r="H172" s="31">
        <f t="shared" si="37"/>
        <v>0</v>
      </c>
      <c r="I172" s="32">
        <f t="shared" si="35"/>
        <v>0</v>
      </c>
      <c r="J172" s="34">
        <f t="shared" si="36"/>
        <v>0</v>
      </c>
      <c r="L172" s="106"/>
    </row>
    <row r="173" spans="1:12" ht="15.75" x14ac:dyDescent="0.3">
      <c r="B173" s="87" t="s">
        <v>4</v>
      </c>
      <c r="C173" s="88"/>
      <c r="D173" s="89"/>
      <c r="E173" s="90"/>
      <c r="F173" s="89"/>
      <c r="G173" s="34"/>
      <c r="H173" s="31">
        <f t="shared" si="37"/>
        <v>0</v>
      </c>
      <c r="I173" s="32">
        <f t="shared" si="35"/>
        <v>0</v>
      </c>
      <c r="J173" s="34">
        <f t="shared" si="36"/>
        <v>0</v>
      </c>
      <c r="L173" s="106"/>
    </row>
    <row r="174" spans="1:12" ht="15.75" x14ac:dyDescent="0.3">
      <c r="B174" s="87" t="s">
        <v>5</v>
      </c>
      <c r="C174" s="88"/>
      <c r="D174" s="89"/>
      <c r="E174" s="90"/>
      <c r="F174" s="89"/>
      <c r="G174" s="34"/>
      <c r="H174" s="31">
        <f t="shared" si="37"/>
        <v>0</v>
      </c>
      <c r="I174" s="32">
        <f t="shared" si="35"/>
        <v>0</v>
      </c>
      <c r="J174" s="34">
        <f t="shared" si="36"/>
        <v>0</v>
      </c>
      <c r="L174" s="106"/>
    </row>
    <row r="175" spans="1:12" ht="15.75" x14ac:dyDescent="0.3">
      <c r="B175" s="87" t="s">
        <v>6</v>
      </c>
      <c r="C175" s="88"/>
      <c r="D175" s="89"/>
      <c r="E175" s="90"/>
      <c r="F175" s="89"/>
      <c r="G175" s="34"/>
      <c r="H175" s="31">
        <f t="shared" si="37"/>
        <v>0</v>
      </c>
      <c r="I175" s="32">
        <f t="shared" si="35"/>
        <v>0</v>
      </c>
      <c r="J175" s="34">
        <f t="shared" si="36"/>
        <v>0</v>
      </c>
      <c r="L175" s="106"/>
    </row>
    <row r="176" spans="1:12" ht="15.75" x14ac:dyDescent="0.3">
      <c r="B176" s="91" t="s">
        <v>7</v>
      </c>
      <c r="C176" s="93"/>
      <c r="D176" s="94"/>
      <c r="E176" s="96"/>
      <c r="F176" s="94"/>
      <c r="G176" s="34"/>
      <c r="H176" s="31">
        <f t="shared" si="37"/>
        <v>0</v>
      </c>
      <c r="I176" s="32">
        <f t="shared" si="35"/>
        <v>0</v>
      </c>
      <c r="J176" s="34">
        <f t="shared" ref="J176:J181" si="38">D176+G176</f>
        <v>0</v>
      </c>
      <c r="L176" s="106"/>
    </row>
    <row r="177" spans="1:12" ht="15.75" x14ac:dyDescent="0.3">
      <c r="B177" s="87" t="s">
        <v>8</v>
      </c>
      <c r="C177" s="93"/>
      <c r="D177" s="94"/>
      <c r="E177" s="96"/>
      <c r="F177" s="94"/>
      <c r="G177" s="92"/>
      <c r="H177" s="31">
        <f t="shared" si="37"/>
        <v>0</v>
      </c>
      <c r="I177" s="32">
        <f t="shared" si="35"/>
        <v>0</v>
      </c>
      <c r="J177" s="34">
        <f t="shared" si="38"/>
        <v>0</v>
      </c>
      <c r="L177" s="106"/>
    </row>
    <row r="178" spans="1:12" ht="15.75" x14ac:dyDescent="0.3">
      <c r="B178" s="87" t="s">
        <v>9</v>
      </c>
      <c r="C178" s="93"/>
      <c r="D178" s="94"/>
      <c r="E178" s="96"/>
      <c r="F178" s="94"/>
      <c r="G178" s="34"/>
      <c r="H178" s="31">
        <f t="shared" si="37"/>
        <v>0</v>
      </c>
      <c r="I178" s="32">
        <f t="shared" si="35"/>
        <v>0</v>
      </c>
      <c r="J178" s="34">
        <f t="shared" si="38"/>
        <v>0</v>
      </c>
      <c r="L178" s="106"/>
    </row>
    <row r="179" spans="1:12" ht="15.75" x14ac:dyDescent="0.3">
      <c r="B179" s="87" t="s">
        <v>10</v>
      </c>
      <c r="C179" s="93"/>
      <c r="D179" s="94"/>
      <c r="E179" s="96"/>
      <c r="F179" s="94"/>
      <c r="G179" s="34"/>
      <c r="H179" s="31">
        <f t="shared" si="37"/>
        <v>0</v>
      </c>
      <c r="I179" s="32">
        <f t="shared" si="35"/>
        <v>0</v>
      </c>
      <c r="J179" s="34">
        <f t="shared" si="38"/>
        <v>0</v>
      </c>
      <c r="L179" s="106"/>
    </row>
    <row r="180" spans="1:12" ht="15.75" x14ac:dyDescent="0.3">
      <c r="B180" s="87" t="s">
        <v>11</v>
      </c>
      <c r="C180" s="93"/>
      <c r="D180" s="94"/>
      <c r="E180" s="96"/>
      <c r="F180" s="94"/>
      <c r="G180" s="92"/>
      <c r="H180" s="31">
        <f t="shared" si="37"/>
        <v>0</v>
      </c>
      <c r="I180" s="32">
        <f t="shared" si="35"/>
        <v>0</v>
      </c>
      <c r="J180" s="34">
        <f t="shared" si="38"/>
        <v>0</v>
      </c>
      <c r="L180" s="106"/>
    </row>
    <row r="181" spans="1:12" ht="16.5" thickBot="1" x14ac:dyDescent="0.35">
      <c r="B181" s="95" t="s">
        <v>12</v>
      </c>
      <c r="C181" s="88"/>
      <c r="D181" s="89"/>
      <c r="E181" s="90"/>
      <c r="F181" s="89"/>
      <c r="G181" s="41"/>
      <c r="H181" s="38">
        <f t="shared" si="37"/>
        <v>0</v>
      </c>
      <c r="I181" s="39">
        <f t="shared" si="35"/>
        <v>0</v>
      </c>
      <c r="J181" s="41">
        <f t="shared" si="38"/>
        <v>0</v>
      </c>
      <c r="L181" s="106"/>
    </row>
    <row r="182" spans="1:12" ht="15.75" thickBot="1" x14ac:dyDescent="0.3">
      <c r="B182" s="50" t="s">
        <v>13</v>
      </c>
      <c r="C182" s="15" t="s">
        <v>23</v>
      </c>
      <c r="D182" s="78">
        <f>SUM(D170:D181)</f>
        <v>5859.26</v>
      </c>
      <c r="E182" s="17" t="s">
        <v>23</v>
      </c>
      <c r="F182" s="78">
        <f>SUM(F170:F181)</f>
        <v>0</v>
      </c>
      <c r="G182" s="18">
        <f>SUM(G170:G181)</f>
        <v>0</v>
      </c>
      <c r="H182" s="15" t="s">
        <v>23</v>
      </c>
      <c r="I182" s="19">
        <f>SUM(I170:I181)</f>
        <v>0</v>
      </c>
      <c r="J182" s="18">
        <f>SUM(J170:J181)</f>
        <v>5859.26</v>
      </c>
      <c r="L182" s="106"/>
    </row>
    <row r="183" spans="1:12" ht="15.75" thickBot="1" x14ac:dyDescent="0.3"/>
    <row r="184" spans="1:12" ht="73.5" customHeight="1" thickBot="1" x14ac:dyDescent="0.3">
      <c r="A184" s="101">
        <v>1</v>
      </c>
      <c r="B184" s="75" t="s">
        <v>44</v>
      </c>
      <c r="C184" s="149" t="s">
        <v>90</v>
      </c>
      <c r="D184" s="150"/>
      <c r="E184" s="150"/>
      <c r="F184" s="150"/>
      <c r="G184" s="150"/>
      <c r="H184" s="150"/>
      <c r="I184" s="150"/>
      <c r="J184" s="151"/>
      <c r="L184" s="106"/>
    </row>
    <row r="185" spans="1:12" ht="15.75" thickBot="1" x14ac:dyDescent="0.3">
      <c r="B185" s="82">
        <v>1</v>
      </c>
      <c r="C185" s="83">
        <v>2</v>
      </c>
      <c r="D185" s="84">
        <v>3</v>
      </c>
      <c r="E185" s="83">
        <v>4</v>
      </c>
      <c r="F185" s="84">
        <v>5</v>
      </c>
      <c r="G185" s="83">
        <v>6</v>
      </c>
      <c r="H185" s="83">
        <v>7</v>
      </c>
      <c r="I185" s="83">
        <v>8</v>
      </c>
      <c r="J185" s="85">
        <v>9</v>
      </c>
      <c r="L185" s="106"/>
    </row>
    <row r="186" spans="1:12" ht="15.75" thickBot="1" x14ac:dyDescent="0.3">
      <c r="B186" s="122" t="s">
        <v>0</v>
      </c>
      <c r="C186" s="124" t="s">
        <v>14</v>
      </c>
      <c r="D186" s="152" t="s">
        <v>21</v>
      </c>
      <c r="E186" s="126" t="s">
        <v>20</v>
      </c>
      <c r="F186" s="152" t="s">
        <v>19</v>
      </c>
      <c r="G186" s="130" t="s">
        <v>21</v>
      </c>
      <c r="H186" s="132" t="s">
        <v>16</v>
      </c>
      <c r="I186" s="133"/>
      <c r="J186" s="134"/>
      <c r="L186" s="106"/>
    </row>
    <row r="187" spans="1:12" ht="30.75" thickBot="1" x14ac:dyDescent="0.3">
      <c r="B187" s="123"/>
      <c r="C187" s="125"/>
      <c r="D187" s="153"/>
      <c r="E187" s="127"/>
      <c r="F187" s="153"/>
      <c r="G187" s="131"/>
      <c r="H187" s="103" t="s">
        <v>17</v>
      </c>
      <c r="I187" s="104" t="s">
        <v>18</v>
      </c>
      <c r="J187" s="105" t="s">
        <v>22</v>
      </c>
      <c r="L187" s="106"/>
    </row>
    <row r="188" spans="1:12" ht="15.75" x14ac:dyDescent="0.3">
      <c r="B188" s="86" t="s">
        <v>1</v>
      </c>
      <c r="C188" s="88"/>
      <c r="D188" s="89"/>
      <c r="E188" s="90"/>
      <c r="F188" s="89"/>
      <c r="G188" s="26"/>
      <c r="H188" s="23">
        <f>C188+E188</f>
        <v>0</v>
      </c>
      <c r="I188" s="24">
        <f t="shared" ref="I188:I199" si="39">F188</f>
        <v>0</v>
      </c>
      <c r="J188" s="26">
        <f t="shared" ref="J188:J193" si="40">D188+G188</f>
        <v>0</v>
      </c>
      <c r="L188" s="106"/>
    </row>
    <row r="189" spans="1:12" ht="15.75" x14ac:dyDescent="0.3">
      <c r="B189" s="87" t="s">
        <v>2</v>
      </c>
      <c r="C189" s="88"/>
      <c r="D189" s="89"/>
      <c r="E189" s="90">
        <v>2</v>
      </c>
      <c r="F189" s="89">
        <v>800</v>
      </c>
      <c r="G189" s="34"/>
      <c r="H189" s="31">
        <f t="shared" ref="H189:H199" si="41">C189+E189</f>
        <v>2</v>
      </c>
      <c r="I189" s="32">
        <f t="shared" si="39"/>
        <v>800</v>
      </c>
      <c r="J189" s="34">
        <f t="shared" si="40"/>
        <v>0</v>
      </c>
      <c r="L189" s="106"/>
    </row>
    <row r="190" spans="1:12" ht="15.75" x14ac:dyDescent="0.3">
      <c r="B190" s="87" t="s">
        <v>3</v>
      </c>
      <c r="C190" s="88"/>
      <c r="D190" s="89"/>
      <c r="E190" s="90">
        <v>2</v>
      </c>
      <c r="F190" s="89">
        <v>800</v>
      </c>
      <c r="G190" s="34"/>
      <c r="H190" s="31">
        <f t="shared" si="41"/>
        <v>2</v>
      </c>
      <c r="I190" s="32">
        <f t="shared" si="39"/>
        <v>800</v>
      </c>
      <c r="J190" s="34">
        <f t="shared" si="40"/>
        <v>0</v>
      </c>
      <c r="L190" s="106"/>
    </row>
    <row r="191" spans="1:12" ht="15.75" x14ac:dyDescent="0.3">
      <c r="B191" s="87" t="s">
        <v>4</v>
      </c>
      <c r="C191" s="88"/>
      <c r="D191" s="89"/>
      <c r="E191" s="90">
        <v>2</v>
      </c>
      <c r="F191" s="89">
        <v>800</v>
      </c>
      <c r="G191" s="34"/>
      <c r="H191" s="31">
        <f t="shared" si="41"/>
        <v>2</v>
      </c>
      <c r="I191" s="32">
        <f t="shared" si="39"/>
        <v>800</v>
      </c>
      <c r="J191" s="34">
        <f t="shared" si="40"/>
        <v>0</v>
      </c>
      <c r="L191" s="106"/>
    </row>
    <row r="192" spans="1:12" ht="15.75" x14ac:dyDescent="0.3">
      <c r="B192" s="87" t="s">
        <v>5</v>
      </c>
      <c r="C192" s="88"/>
      <c r="D192" s="89"/>
      <c r="E192" s="90"/>
      <c r="F192" s="89"/>
      <c r="G192" s="34"/>
      <c r="H192" s="31">
        <f t="shared" si="41"/>
        <v>0</v>
      </c>
      <c r="I192" s="32">
        <f t="shared" si="39"/>
        <v>0</v>
      </c>
      <c r="J192" s="34">
        <f t="shared" si="40"/>
        <v>0</v>
      </c>
      <c r="L192" s="106"/>
    </row>
    <row r="193" spans="1:12" ht="15.75" x14ac:dyDescent="0.3">
      <c r="B193" s="87" t="s">
        <v>6</v>
      </c>
      <c r="C193" s="88"/>
      <c r="D193" s="89"/>
      <c r="E193" s="90"/>
      <c r="F193" s="89"/>
      <c r="G193" s="34"/>
      <c r="H193" s="31">
        <f t="shared" si="41"/>
        <v>0</v>
      </c>
      <c r="I193" s="32">
        <f t="shared" si="39"/>
        <v>0</v>
      </c>
      <c r="J193" s="34">
        <f t="shared" si="40"/>
        <v>0</v>
      </c>
      <c r="L193" s="106"/>
    </row>
    <row r="194" spans="1:12" ht="15.75" x14ac:dyDescent="0.3">
      <c r="B194" s="91" t="s">
        <v>7</v>
      </c>
      <c r="C194" s="93"/>
      <c r="D194" s="94"/>
      <c r="E194" s="96"/>
      <c r="F194" s="94"/>
      <c r="G194" s="34"/>
      <c r="H194" s="31">
        <f t="shared" si="41"/>
        <v>0</v>
      </c>
      <c r="I194" s="32">
        <f t="shared" si="39"/>
        <v>0</v>
      </c>
      <c r="J194" s="34">
        <f t="shared" ref="J194:J199" si="42">D194+G194</f>
        <v>0</v>
      </c>
      <c r="L194" s="106"/>
    </row>
    <row r="195" spans="1:12" ht="15.75" x14ac:dyDescent="0.3">
      <c r="B195" s="87" t="s">
        <v>8</v>
      </c>
      <c r="C195" s="93"/>
      <c r="D195" s="94"/>
      <c r="E195" s="96"/>
      <c r="F195" s="94"/>
      <c r="G195" s="92"/>
      <c r="H195" s="31">
        <f t="shared" si="41"/>
        <v>0</v>
      </c>
      <c r="I195" s="32">
        <f t="shared" si="39"/>
        <v>0</v>
      </c>
      <c r="J195" s="34">
        <f t="shared" si="42"/>
        <v>0</v>
      </c>
      <c r="L195" s="106"/>
    </row>
    <row r="196" spans="1:12" ht="15.75" x14ac:dyDescent="0.3">
      <c r="B196" s="87" t="s">
        <v>9</v>
      </c>
      <c r="C196" s="93"/>
      <c r="D196" s="94"/>
      <c r="E196" s="96"/>
      <c r="F196" s="94"/>
      <c r="G196" s="34"/>
      <c r="H196" s="31">
        <f t="shared" si="41"/>
        <v>0</v>
      </c>
      <c r="I196" s="32">
        <f t="shared" si="39"/>
        <v>0</v>
      </c>
      <c r="J196" s="34">
        <f t="shared" si="42"/>
        <v>0</v>
      </c>
      <c r="L196" s="106"/>
    </row>
    <row r="197" spans="1:12" ht="15.75" x14ac:dyDescent="0.3">
      <c r="B197" s="87" t="s">
        <v>10</v>
      </c>
      <c r="C197" s="93"/>
      <c r="D197" s="94"/>
      <c r="E197" s="96"/>
      <c r="F197" s="94"/>
      <c r="G197" s="34"/>
      <c r="H197" s="31">
        <f t="shared" si="41"/>
        <v>0</v>
      </c>
      <c r="I197" s="32">
        <f t="shared" si="39"/>
        <v>0</v>
      </c>
      <c r="J197" s="34">
        <f t="shared" si="42"/>
        <v>0</v>
      </c>
      <c r="L197" s="106"/>
    </row>
    <row r="198" spans="1:12" ht="15.75" x14ac:dyDescent="0.3">
      <c r="B198" s="87" t="s">
        <v>11</v>
      </c>
      <c r="C198" s="93"/>
      <c r="D198" s="94"/>
      <c r="E198" s="96"/>
      <c r="F198" s="94"/>
      <c r="G198" s="92"/>
      <c r="H198" s="31">
        <f t="shared" si="41"/>
        <v>0</v>
      </c>
      <c r="I198" s="32">
        <f t="shared" si="39"/>
        <v>0</v>
      </c>
      <c r="J198" s="34">
        <f t="shared" si="42"/>
        <v>0</v>
      </c>
      <c r="L198" s="106"/>
    </row>
    <row r="199" spans="1:12" ht="16.5" thickBot="1" x14ac:dyDescent="0.35">
      <c r="B199" s="95" t="s">
        <v>12</v>
      </c>
      <c r="C199" s="88"/>
      <c r="D199" s="89"/>
      <c r="E199" s="90"/>
      <c r="F199" s="89"/>
      <c r="G199" s="41"/>
      <c r="H199" s="38">
        <f t="shared" si="41"/>
        <v>0</v>
      </c>
      <c r="I199" s="39">
        <f t="shared" si="39"/>
        <v>0</v>
      </c>
      <c r="J199" s="41">
        <f t="shared" si="42"/>
        <v>0</v>
      </c>
      <c r="L199" s="106"/>
    </row>
    <row r="200" spans="1:12" ht="15.75" thickBot="1" x14ac:dyDescent="0.3">
      <c r="B200" s="50" t="s">
        <v>13</v>
      </c>
      <c r="C200" s="15" t="s">
        <v>23</v>
      </c>
      <c r="D200" s="78">
        <f>SUM(D188:D199)</f>
        <v>0</v>
      </c>
      <c r="E200" s="17" t="s">
        <v>23</v>
      </c>
      <c r="F200" s="78">
        <f>SUM(F188:F199)</f>
        <v>2400</v>
      </c>
      <c r="G200" s="18">
        <f>SUM(G188:G199)</f>
        <v>0</v>
      </c>
      <c r="H200" s="15" t="s">
        <v>23</v>
      </c>
      <c r="I200" s="19">
        <f>SUM(I188:I199)</f>
        <v>2400</v>
      </c>
      <c r="J200" s="18">
        <f>SUM(J188:J199)</f>
        <v>0</v>
      </c>
      <c r="L200" s="106"/>
    </row>
    <row r="201" spans="1:12" ht="15.75" thickBot="1" x14ac:dyDescent="0.3"/>
    <row r="202" spans="1:12" ht="73.5" customHeight="1" thickBot="1" x14ac:dyDescent="0.3">
      <c r="A202" s="101">
        <v>1</v>
      </c>
      <c r="B202" s="75" t="s">
        <v>44</v>
      </c>
      <c r="C202" s="149" t="s">
        <v>76</v>
      </c>
      <c r="D202" s="150"/>
      <c r="E202" s="150"/>
      <c r="F202" s="150"/>
      <c r="G202" s="150"/>
      <c r="H202" s="150"/>
      <c r="I202" s="150"/>
      <c r="J202" s="151"/>
      <c r="L202" s="106"/>
    </row>
    <row r="203" spans="1:12" ht="15.75" thickBot="1" x14ac:dyDescent="0.3">
      <c r="B203" s="82">
        <v>1</v>
      </c>
      <c r="C203" s="83">
        <v>2</v>
      </c>
      <c r="D203" s="84">
        <v>3</v>
      </c>
      <c r="E203" s="83">
        <v>4</v>
      </c>
      <c r="F203" s="84">
        <v>5</v>
      </c>
      <c r="G203" s="83">
        <v>6</v>
      </c>
      <c r="H203" s="83">
        <v>7</v>
      </c>
      <c r="I203" s="83">
        <v>8</v>
      </c>
      <c r="J203" s="85">
        <v>9</v>
      </c>
      <c r="L203" s="106"/>
    </row>
    <row r="204" spans="1:12" ht="15.75" thickBot="1" x14ac:dyDescent="0.3">
      <c r="B204" s="122" t="s">
        <v>0</v>
      </c>
      <c r="C204" s="124" t="s">
        <v>14</v>
      </c>
      <c r="D204" s="152" t="s">
        <v>21</v>
      </c>
      <c r="E204" s="126" t="s">
        <v>20</v>
      </c>
      <c r="F204" s="152" t="s">
        <v>19</v>
      </c>
      <c r="G204" s="130" t="s">
        <v>21</v>
      </c>
      <c r="H204" s="132" t="s">
        <v>16</v>
      </c>
      <c r="I204" s="133"/>
      <c r="J204" s="134"/>
      <c r="L204" s="106"/>
    </row>
    <row r="205" spans="1:12" ht="30.75" thickBot="1" x14ac:dyDescent="0.3">
      <c r="B205" s="123"/>
      <c r="C205" s="125"/>
      <c r="D205" s="153"/>
      <c r="E205" s="127"/>
      <c r="F205" s="153"/>
      <c r="G205" s="131"/>
      <c r="H205" s="103" t="s">
        <v>17</v>
      </c>
      <c r="I205" s="104" t="s">
        <v>18</v>
      </c>
      <c r="J205" s="105" t="s">
        <v>22</v>
      </c>
      <c r="L205" s="106"/>
    </row>
    <row r="206" spans="1:12" ht="15.75" x14ac:dyDescent="0.3">
      <c r="B206" s="86" t="s">
        <v>1</v>
      </c>
      <c r="C206" s="88">
        <v>5</v>
      </c>
      <c r="D206" s="89">
        <v>6271</v>
      </c>
      <c r="E206" s="90">
        <v>1</v>
      </c>
      <c r="F206" s="89"/>
      <c r="G206" s="26"/>
      <c r="H206" s="23">
        <f>C206+E206</f>
        <v>6</v>
      </c>
      <c r="I206" s="24">
        <f t="shared" ref="I206:I217" si="43">F206</f>
        <v>0</v>
      </c>
      <c r="J206" s="26">
        <f t="shared" ref="J206:J211" si="44">D206+G206</f>
        <v>6271</v>
      </c>
      <c r="L206" s="106"/>
    </row>
    <row r="207" spans="1:12" ht="15.75" x14ac:dyDescent="0.3">
      <c r="B207" s="87" t="s">
        <v>2</v>
      </c>
      <c r="C207" s="88">
        <v>5</v>
      </c>
      <c r="D207" s="89">
        <v>6271</v>
      </c>
      <c r="E207" s="90">
        <v>1</v>
      </c>
      <c r="F207" s="89"/>
      <c r="G207" s="34"/>
      <c r="H207" s="31">
        <f t="shared" ref="H207:H217" si="45">C207+E207</f>
        <v>6</v>
      </c>
      <c r="I207" s="32">
        <f t="shared" si="43"/>
        <v>0</v>
      </c>
      <c r="J207" s="34">
        <f t="shared" si="44"/>
        <v>6271</v>
      </c>
      <c r="L207" s="106"/>
    </row>
    <row r="208" spans="1:12" ht="15.75" x14ac:dyDescent="0.3">
      <c r="B208" s="87" t="s">
        <v>3</v>
      </c>
      <c r="C208" s="88">
        <v>5</v>
      </c>
      <c r="D208" s="89">
        <v>6777</v>
      </c>
      <c r="E208" s="90">
        <v>1</v>
      </c>
      <c r="F208" s="89"/>
      <c r="G208" s="34"/>
      <c r="H208" s="31">
        <f t="shared" si="45"/>
        <v>6</v>
      </c>
      <c r="I208" s="32">
        <f t="shared" si="43"/>
        <v>0</v>
      </c>
      <c r="J208" s="34">
        <f t="shared" si="44"/>
        <v>6777</v>
      </c>
      <c r="L208" s="106"/>
    </row>
    <row r="209" spans="1:12" ht="15.75" x14ac:dyDescent="0.3">
      <c r="B209" s="87" t="s">
        <v>4</v>
      </c>
      <c r="C209" s="88">
        <v>5</v>
      </c>
      <c r="D209" s="89">
        <v>6777</v>
      </c>
      <c r="E209" s="90">
        <v>1</v>
      </c>
      <c r="F209" s="89"/>
      <c r="G209" s="34"/>
      <c r="H209" s="31">
        <f t="shared" si="45"/>
        <v>6</v>
      </c>
      <c r="I209" s="32">
        <f t="shared" si="43"/>
        <v>0</v>
      </c>
      <c r="J209" s="34">
        <f t="shared" si="44"/>
        <v>6777</v>
      </c>
      <c r="L209" s="106"/>
    </row>
    <row r="210" spans="1:12" ht="15.75" x14ac:dyDescent="0.3">
      <c r="B210" s="87" t="s">
        <v>5</v>
      </c>
      <c r="C210" s="88"/>
      <c r="D210" s="89"/>
      <c r="E210" s="90"/>
      <c r="F210" s="89"/>
      <c r="G210" s="34"/>
      <c r="H210" s="31">
        <f t="shared" si="45"/>
        <v>0</v>
      </c>
      <c r="I210" s="32">
        <f t="shared" si="43"/>
        <v>0</v>
      </c>
      <c r="J210" s="34">
        <f t="shared" si="44"/>
        <v>0</v>
      </c>
      <c r="L210" s="106"/>
    </row>
    <row r="211" spans="1:12" ht="15.75" x14ac:dyDescent="0.3">
      <c r="B211" s="87" t="s">
        <v>6</v>
      </c>
      <c r="C211" s="88"/>
      <c r="D211" s="89"/>
      <c r="E211" s="90"/>
      <c r="F211" s="89"/>
      <c r="G211" s="34"/>
      <c r="H211" s="31">
        <f t="shared" si="45"/>
        <v>0</v>
      </c>
      <c r="I211" s="32">
        <f t="shared" si="43"/>
        <v>0</v>
      </c>
      <c r="J211" s="34">
        <f t="shared" si="44"/>
        <v>0</v>
      </c>
      <c r="L211" s="106"/>
    </row>
    <row r="212" spans="1:12" ht="15.75" x14ac:dyDescent="0.3">
      <c r="B212" s="91" t="s">
        <v>7</v>
      </c>
      <c r="C212" s="93"/>
      <c r="D212" s="94"/>
      <c r="E212" s="96"/>
      <c r="F212" s="94"/>
      <c r="G212" s="34"/>
      <c r="H212" s="31">
        <f t="shared" si="45"/>
        <v>0</v>
      </c>
      <c r="I212" s="32">
        <f t="shared" si="43"/>
        <v>0</v>
      </c>
      <c r="J212" s="34">
        <f t="shared" ref="J212:J217" si="46">D212+G212</f>
        <v>0</v>
      </c>
      <c r="L212" s="106"/>
    </row>
    <row r="213" spans="1:12" ht="15.75" x14ac:dyDescent="0.3">
      <c r="B213" s="87" t="s">
        <v>8</v>
      </c>
      <c r="C213" s="93"/>
      <c r="D213" s="94"/>
      <c r="E213" s="96"/>
      <c r="F213" s="94"/>
      <c r="G213" s="92"/>
      <c r="H213" s="31">
        <f t="shared" si="45"/>
        <v>0</v>
      </c>
      <c r="I213" s="32">
        <f t="shared" si="43"/>
        <v>0</v>
      </c>
      <c r="J213" s="34">
        <f t="shared" si="46"/>
        <v>0</v>
      </c>
      <c r="L213" s="106"/>
    </row>
    <row r="214" spans="1:12" ht="15.75" x14ac:dyDescent="0.3">
      <c r="B214" s="87" t="s">
        <v>9</v>
      </c>
      <c r="C214" s="93"/>
      <c r="D214" s="94"/>
      <c r="E214" s="96"/>
      <c r="F214" s="94"/>
      <c r="G214" s="34"/>
      <c r="H214" s="31">
        <f t="shared" si="45"/>
        <v>0</v>
      </c>
      <c r="I214" s="32">
        <f t="shared" si="43"/>
        <v>0</v>
      </c>
      <c r="J214" s="34">
        <f t="shared" si="46"/>
        <v>0</v>
      </c>
      <c r="L214" s="106"/>
    </row>
    <row r="215" spans="1:12" ht="15.75" x14ac:dyDescent="0.3">
      <c r="B215" s="87" t="s">
        <v>10</v>
      </c>
      <c r="C215" s="93"/>
      <c r="D215" s="94"/>
      <c r="E215" s="96"/>
      <c r="F215" s="94"/>
      <c r="G215" s="34"/>
      <c r="H215" s="31">
        <f t="shared" si="45"/>
        <v>0</v>
      </c>
      <c r="I215" s="32">
        <f t="shared" si="43"/>
        <v>0</v>
      </c>
      <c r="J215" s="34">
        <f t="shared" si="46"/>
        <v>0</v>
      </c>
      <c r="L215" s="106"/>
    </row>
    <row r="216" spans="1:12" ht="15.75" x14ac:dyDescent="0.3">
      <c r="B216" s="87" t="s">
        <v>11</v>
      </c>
      <c r="C216" s="93"/>
      <c r="D216" s="94"/>
      <c r="E216" s="96"/>
      <c r="F216" s="94"/>
      <c r="G216" s="92"/>
      <c r="H216" s="31">
        <f t="shared" si="45"/>
        <v>0</v>
      </c>
      <c r="I216" s="32">
        <f t="shared" si="43"/>
        <v>0</v>
      </c>
      <c r="J216" s="34">
        <f t="shared" si="46"/>
        <v>0</v>
      </c>
      <c r="L216" s="106"/>
    </row>
    <row r="217" spans="1:12" ht="16.5" thickBot="1" x14ac:dyDescent="0.35">
      <c r="B217" s="95" t="s">
        <v>12</v>
      </c>
      <c r="C217" s="88"/>
      <c r="D217" s="89"/>
      <c r="E217" s="90"/>
      <c r="F217" s="89"/>
      <c r="G217" s="41"/>
      <c r="H217" s="38">
        <f t="shared" si="45"/>
        <v>0</v>
      </c>
      <c r="I217" s="39">
        <f t="shared" si="43"/>
        <v>0</v>
      </c>
      <c r="J217" s="41">
        <f t="shared" si="46"/>
        <v>0</v>
      </c>
      <c r="L217" s="106"/>
    </row>
    <row r="218" spans="1:12" ht="15.75" thickBot="1" x14ac:dyDescent="0.3">
      <c r="B218" s="50" t="s">
        <v>13</v>
      </c>
      <c r="C218" s="15" t="s">
        <v>23</v>
      </c>
      <c r="D218" s="78">
        <f>SUM(D206:D217)</f>
        <v>26096</v>
      </c>
      <c r="E218" s="17" t="s">
        <v>23</v>
      </c>
      <c r="F218" s="78">
        <f>SUM(F206:F217)</f>
        <v>0</v>
      </c>
      <c r="G218" s="18">
        <f>SUM(G206:G217)</f>
        <v>0</v>
      </c>
      <c r="H218" s="15" t="s">
        <v>23</v>
      </c>
      <c r="I218" s="19">
        <f>SUM(I206:I217)</f>
        <v>0</v>
      </c>
      <c r="J218" s="18">
        <f>SUM(J206:J217)</f>
        <v>26096</v>
      </c>
      <c r="L218" s="106"/>
    </row>
    <row r="219" spans="1:12" ht="15.75" thickBot="1" x14ac:dyDescent="0.3"/>
    <row r="220" spans="1:12" ht="73.5" customHeight="1" thickBot="1" x14ac:dyDescent="0.3">
      <c r="A220" s="101">
        <v>1</v>
      </c>
      <c r="B220" s="75" t="s">
        <v>44</v>
      </c>
      <c r="C220" s="149" t="s">
        <v>91</v>
      </c>
      <c r="D220" s="150"/>
      <c r="E220" s="150"/>
      <c r="F220" s="150"/>
      <c r="G220" s="150"/>
      <c r="H220" s="150"/>
      <c r="I220" s="150"/>
      <c r="J220" s="151"/>
      <c r="L220" s="106"/>
    </row>
    <row r="221" spans="1:12" ht="15.75" thickBot="1" x14ac:dyDescent="0.3">
      <c r="B221" s="82">
        <v>1</v>
      </c>
      <c r="C221" s="83">
        <v>2</v>
      </c>
      <c r="D221" s="84">
        <v>3</v>
      </c>
      <c r="E221" s="83">
        <v>4</v>
      </c>
      <c r="F221" s="84">
        <v>5</v>
      </c>
      <c r="G221" s="83">
        <v>6</v>
      </c>
      <c r="H221" s="83">
        <v>7</v>
      </c>
      <c r="I221" s="83">
        <v>8</v>
      </c>
      <c r="J221" s="85">
        <v>9</v>
      </c>
      <c r="L221" s="106"/>
    </row>
    <row r="222" spans="1:12" ht="15.75" thickBot="1" x14ac:dyDescent="0.3">
      <c r="B222" s="122" t="s">
        <v>0</v>
      </c>
      <c r="C222" s="124" t="s">
        <v>14</v>
      </c>
      <c r="D222" s="152" t="s">
        <v>21</v>
      </c>
      <c r="E222" s="126" t="s">
        <v>20</v>
      </c>
      <c r="F222" s="152" t="s">
        <v>19</v>
      </c>
      <c r="G222" s="130" t="s">
        <v>21</v>
      </c>
      <c r="H222" s="132" t="s">
        <v>16</v>
      </c>
      <c r="I222" s="133"/>
      <c r="J222" s="134"/>
      <c r="L222" s="106"/>
    </row>
    <row r="223" spans="1:12" ht="30.75" thickBot="1" x14ac:dyDescent="0.3">
      <c r="B223" s="123"/>
      <c r="C223" s="125"/>
      <c r="D223" s="153"/>
      <c r="E223" s="127"/>
      <c r="F223" s="153"/>
      <c r="G223" s="131"/>
      <c r="H223" s="103" t="s">
        <v>17</v>
      </c>
      <c r="I223" s="104" t="s">
        <v>18</v>
      </c>
      <c r="J223" s="105" t="s">
        <v>22</v>
      </c>
      <c r="L223" s="106"/>
    </row>
    <row r="224" spans="1:12" ht="15.75" x14ac:dyDescent="0.3">
      <c r="B224" s="86" t="s">
        <v>1</v>
      </c>
      <c r="C224" s="88"/>
      <c r="D224" s="89"/>
      <c r="E224" s="90"/>
      <c r="F224" s="89"/>
      <c r="G224" s="26"/>
      <c r="H224" s="23">
        <f t="shared" ref="H224:H235" si="47">C224+E224</f>
        <v>0</v>
      </c>
      <c r="I224" s="24">
        <f>F224</f>
        <v>0</v>
      </c>
      <c r="J224" s="26">
        <f t="shared" ref="J224:J235" si="48">D224+G224</f>
        <v>0</v>
      </c>
      <c r="L224" s="106"/>
    </row>
    <row r="225" spans="1:12" ht="15.75" x14ac:dyDescent="0.3">
      <c r="B225" s="87" t="s">
        <v>2</v>
      </c>
      <c r="C225" s="88">
        <v>1</v>
      </c>
      <c r="D225" s="89">
        <v>4450</v>
      </c>
      <c r="E225" s="90">
        <v>4</v>
      </c>
      <c r="F225" s="89">
        <f>1800+1800</f>
        <v>3600</v>
      </c>
      <c r="G225" s="34"/>
      <c r="H225" s="31">
        <f t="shared" si="47"/>
        <v>5</v>
      </c>
      <c r="I225" s="32">
        <f t="shared" ref="I225:I235" si="49">F225</f>
        <v>3600</v>
      </c>
      <c r="J225" s="34">
        <f t="shared" si="48"/>
        <v>4450</v>
      </c>
      <c r="L225" s="106"/>
    </row>
    <row r="226" spans="1:12" ht="15.75" x14ac:dyDescent="0.3">
      <c r="B226" s="87" t="s">
        <v>3</v>
      </c>
      <c r="C226" s="88">
        <v>1</v>
      </c>
      <c r="D226" s="89">
        <v>550</v>
      </c>
      <c r="E226" s="90">
        <v>4</v>
      </c>
      <c r="F226" s="89">
        <v>3400</v>
      </c>
      <c r="G226" s="34"/>
      <c r="H226" s="31">
        <f t="shared" si="47"/>
        <v>5</v>
      </c>
      <c r="I226" s="32">
        <f t="shared" si="49"/>
        <v>3400</v>
      </c>
      <c r="J226" s="34">
        <f t="shared" si="48"/>
        <v>550</v>
      </c>
      <c r="L226" s="106"/>
    </row>
    <row r="227" spans="1:12" ht="15.75" x14ac:dyDescent="0.3">
      <c r="B227" s="87" t="s">
        <v>4</v>
      </c>
      <c r="C227" s="88">
        <v>1</v>
      </c>
      <c r="D227" s="89">
        <v>550</v>
      </c>
      <c r="E227" s="90">
        <v>4</v>
      </c>
      <c r="F227" s="89">
        <v>3400</v>
      </c>
      <c r="G227" s="34"/>
      <c r="H227" s="31">
        <f t="shared" si="47"/>
        <v>5</v>
      </c>
      <c r="I227" s="32">
        <f t="shared" si="49"/>
        <v>3400</v>
      </c>
      <c r="J227" s="34">
        <f t="shared" si="48"/>
        <v>550</v>
      </c>
      <c r="L227" s="106"/>
    </row>
    <row r="228" spans="1:12" ht="15.75" x14ac:dyDescent="0.3">
      <c r="B228" s="87" t="s">
        <v>5</v>
      </c>
      <c r="C228" s="88"/>
      <c r="D228" s="89"/>
      <c r="E228" s="90"/>
      <c r="F228" s="89"/>
      <c r="G228" s="34"/>
      <c r="H228" s="31">
        <f t="shared" si="47"/>
        <v>0</v>
      </c>
      <c r="I228" s="32">
        <f t="shared" si="49"/>
        <v>0</v>
      </c>
      <c r="J228" s="34">
        <f t="shared" si="48"/>
        <v>0</v>
      </c>
      <c r="L228" s="106"/>
    </row>
    <row r="229" spans="1:12" ht="15.75" x14ac:dyDescent="0.3">
      <c r="B229" s="87" t="s">
        <v>6</v>
      </c>
      <c r="C229" s="88"/>
      <c r="D229" s="89"/>
      <c r="E229" s="90"/>
      <c r="F229" s="89"/>
      <c r="G229" s="34"/>
      <c r="H229" s="31">
        <f t="shared" si="47"/>
        <v>0</v>
      </c>
      <c r="I229" s="32">
        <f t="shared" si="49"/>
        <v>0</v>
      </c>
      <c r="J229" s="34">
        <f t="shared" si="48"/>
        <v>0</v>
      </c>
      <c r="L229" s="106"/>
    </row>
    <row r="230" spans="1:12" ht="15.75" x14ac:dyDescent="0.3">
      <c r="B230" s="91" t="s">
        <v>7</v>
      </c>
      <c r="C230" s="93"/>
      <c r="D230" s="94"/>
      <c r="E230" s="96"/>
      <c r="F230" s="94"/>
      <c r="G230" s="34"/>
      <c r="H230" s="31">
        <f t="shared" si="47"/>
        <v>0</v>
      </c>
      <c r="I230" s="32">
        <f t="shared" si="49"/>
        <v>0</v>
      </c>
      <c r="J230" s="34">
        <f t="shared" si="48"/>
        <v>0</v>
      </c>
      <c r="L230" s="106"/>
    </row>
    <row r="231" spans="1:12" ht="15.75" x14ac:dyDescent="0.3">
      <c r="B231" s="87" t="s">
        <v>8</v>
      </c>
      <c r="C231" s="93"/>
      <c r="D231" s="94"/>
      <c r="E231" s="96"/>
      <c r="F231" s="94"/>
      <c r="G231" s="92"/>
      <c r="H231" s="31">
        <f t="shared" si="47"/>
        <v>0</v>
      </c>
      <c r="I231" s="32">
        <f t="shared" si="49"/>
        <v>0</v>
      </c>
      <c r="J231" s="34">
        <f t="shared" si="48"/>
        <v>0</v>
      </c>
      <c r="L231" s="106"/>
    </row>
    <row r="232" spans="1:12" ht="15.75" x14ac:dyDescent="0.3">
      <c r="B232" s="87" t="s">
        <v>9</v>
      </c>
      <c r="C232" s="93"/>
      <c r="D232" s="94"/>
      <c r="E232" s="96"/>
      <c r="F232" s="94"/>
      <c r="G232" s="34"/>
      <c r="H232" s="31">
        <f t="shared" si="47"/>
        <v>0</v>
      </c>
      <c r="I232" s="32">
        <f t="shared" si="49"/>
        <v>0</v>
      </c>
      <c r="J232" s="34">
        <f t="shared" si="48"/>
        <v>0</v>
      </c>
      <c r="L232" s="106"/>
    </row>
    <row r="233" spans="1:12" ht="15.75" x14ac:dyDescent="0.3">
      <c r="B233" s="87" t="s">
        <v>10</v>
      </c>
      <c r="C233" s="93"/>
      <c r="D233" s="94"/>
      <c r="E233" s="96"/>
      <c r="F233" s="94"/>
      <c r="G233" s="34"/>
      <c r="H233" s="31">
        <f t="shared" si="47"/>
        <v>0</v>
      </c>
      <c r="I233" s="32">
        <f t="shared" si="49"/>
        <v>0</v>
      </c>
      <c r="J233" s="34">
        <f t="shared" si="48"/>
        <v>0</v>
      </c>
      <c r="L233" s="106"/>
    </row>
    <row r="234" spans="1:12" ht="15.75" x14ac:dyDescent="0.3">
      <c r="B234" s="87" t="s">
        <v>11</v>
      </c>
      <c r="C234" s="93"/>
      <c r="D234" s="94"/>
      <c r="E234" s="96"/>
      <c r="F234" s="94"/>
      <c r="G234" s="92"/>
      <c r="H234" s="31">
        <f t="shared" si="47"/>
        <v>0</v>
      </c>
      <c r="I234" s="32">
        <f t="shared" si="49"/>
        <v>0</v>
      </c>
      <c r="J234" s="34">
        <f t="shared" si="48"/>
        <v>0</v>
      </c>
      <c r="L234" s="106"/>
    </row>
    <row r="235" spans="1:12" ht="16.5" thickBot="1" x14ac:dyDescent="0.35">
      <c r="B235" s="95" t="s">
        <v>12</v>
      </c>
      <c r="C235" s="88"/>
      <c r="D235" s="89"/>
      <c r="E235" s="90"/>
      <c r="F235" s="89"/>
      <c r="G235" s="41"/>
      <c r="H235" s="38">
        <f t="shared" si="47"/>
        <v>0</v>
      </c>
      <c r="I235" s="39">
        <f t="shared" si="49"/>
        <v>0</v>
      </c>
      <c r="J235" s="41">
        <f t="shared" si="48"/>
        <v>0</v>
      </c>
      <c r="L235" s="106"/>
    </row>
    <row r="236" spans="1:12" ht="15.75" thickBot="1" x14ac:dyDescent="0.3">
      <c r="B236" s="50" t="s">
        <v>13</v>
      </c>
      <c r="C236" s="15" t="s">
        <v>23</v>
      </c>
      <c r="D236" s="78">
        <f>SUM(D224:D235)</f>
        <v>5550</v>
      </c>
      <c r="E236" s="17" t="s">
        <v>23</v>
      </c>
      <c r="F236" s="78">
        <f>SUM(F224:F235)</f>
        <v>10400</v>
      </c>
      <c r="G236" s="18">
        <f>SUM(G224:G235)</f>
        <v>0</v>
      </c>
      <c r="H236" s="15" t="s">
        <v>23</v>
      </c>
      <c r="I236" s="19">
        <f>SUM(I224:I235)</f>
        <v>10400</v>
      </c>
      <c r="J236" s="18">
        <f>SUM(J224:J235)</f>
        <v>5550</v>
      </c>
      <c r="L236" s="106"/>
    </row>
    <row r="237" spans="1:12" ht="15.75" thickBot="1" x14ac:dyDescent="0.3"/>
    <row r="238" spans="1:12" ht="73.5" customHeight="1" thickBot="1" x14ac:dyDescent="0.3">
      <c r="A238" s="101">
        <v>1</v>
      </c>
      <c r="B238" s="75" t="s">
        <v>44</v>
      </c>
      <c r="C238" s="149" t="s">
        <v>65</v>
      </c>
      <c r="D238" s="150"/>
      <c r="E238" s="150"/>
      <c r="F238" s="150"/>
      <c r="G238" s="150"/>
      <c r="H238" s="150"/>
      <c r="I238" s="150"/>
      <c r="J238" s="151"/>
      <c r="L238" s="106"/>
    </row>
    <row r="239" spans="1:12" ht="15.75" thickBot="1" x14ac:dyDescent="0.3">
      <c r="B239" s="82">
        <v>1</v>
      </c>
      <c r="C239" s="83">
        <v>2</v>
      </c>
      <c r="D239" s="84">
        <v>3</v>
      </c>
      <c r="E239" s="83">
        <v>4</v>
      </c>
      <c r="F239" s="84">
        <v>5</v>
      </c>
      <c r="G239" s="83">
        <v>6</v>
      </c>
      <c r="H239" s="83">
        <v>7</v>
      </c>
      <c r="I239" s="83">
        <v>8</v>
      </c>
      <c r="J239" s="85">
        <v>9</v>
      </c>
      <c r="L239" s="106"/>
    </row>
    <row r="240" spans="1:12" ht="15.75" thickBot="1" x14ac:dyDescent="0.3">
      <c r="B240" s="122" t="s">
        <v>0</v>
      </c>
      <c r="C240" s="124" t="s">
        <v>14</v>
      </c>
      <c r="D240" s="152" t="s">
        <v>21</v>
      </c>
      <c r="E240" s="126" t="s">
        <v>20</v>
      </c>
      <c r="F240" s="152" t="s">
        <v>19</v>
      </c>
      <c r="G240" s="130" t="s">
        <v>21</v>
      </c>
      <c r="H240" s="132" t="s">
        <v>16</v>
      </c>
      <c r="I240" s="133"/>
      <c r="J240" s="134"/>
      <c r="L240" s="106"/>
    </row>
    <row r="241" spans="1:12" ht="30.75" thickBot="1" x14ac:dyDescent="0.3">
      <c r="B241" s="123"/>
      <c r="C241" s="125"/>
      <c r="D241" s="153"/>
      <c r="E241" s="127"/>
      <c r="F241" s="153"/>
      <c r="G241" s="131"/>
      <c r="H241" s="103" t="s">
        <v>17</v>
      </c>
      <c r="I241" s="104" t="s">
        <v>18</v>
      </c>
      <c r="J241" s="105" t="s">
        <v>22</v>
      </c>
      <c r="L241" s="106"/>
    </row>
    <row r="242" spans="1:12" ht="15.75" x14ac:dyDescent="0.3">
      <c r="B242" s="86" t="s">
        <v>1</v>
      </c>
      <c r="C242" s="88">
        <v>9</v>
      </c>
      <c r="D242" s="89">
        <v>30161</v>
      </c>
      <c r="E242" s="90">
        <v>3</v>
      </c>
      <c r="F242" s="89">
        <v>4245</v>
      </c>
      <c r="G242" s="26"/>
      <c r="H242" s="23">
        <f t="shared" ref="H242:H253" si="50">C242+E242</f>
        <v>12</v>
      </c>
      <c r="I242" s="24">
        <f>F242</f>
        <v>4245</v>
      </c>
      <c r="J242" s="26">
        <f t="shared" ref="J242:J253" si="51">D242+G242</f>
        <v>30161</v>
      </c>
      <c r="L242" s="106"/>
    </row>
    <row r="243" spans="1:12" ht="15.75" x14ac:dyDescent="0.3">
      <c r="B243" s="87" t="s">
        <v>2</v>
      </c>
      <c r="C243" s="88">
        <v>9</v>
      </c>
      <c r="D243" s="89">
        <v>30161</v>
      </c>
      <c r="E243" s="90">
        <v>3</v>
      </c>
      <c r="F243" s="89">
        <v>4245</v>
      </c>
      <c r="G243" s="34"/>
      <c r="H243" s="31">
        <f t="shared" si="50"/>
        <v>12</v>
      </c>
      <c r="I243" s="32">
        <f t="shared" ref="I243:I253" si="52">F243</f>
        <v>4245</v>
      </c>
      <c r="J243" s="34">
        <f t="shared" si="51"/>
        <v>30161</v>
      </c>
      <c r="L243" s="106"/>
    </row>
    <row r="244" spans="1:12" ht="15.75" x14ac:dyDescent="0.3">
      <c r="B244" s="87" t="s">
        <v>3</v>
      </c>
      <c r="C244" s="88">
        <v>9</v>
      </c>
      <c r="D244" s="89">
        <v>30161</v>
      </c>
      <c r="E244" s="90">
        <v>3</v>
      </c>
      <c r="F244" s="89">
        <v>4245</v>
      </c>
      <c r="G244" s="34"/>
      <c r="H244" s="31">
        <f t="shared" si="50"/>
        <v>12</v>
      </c>
      <c r="I244" s="32">
        <f t="shared" si="52"/>
        <v>4245</v>
      </c>
      <c r="J244" s="34">
        <f t="shared" si="51"/>
        <v>30161</v>
      </c>
      <c r="L244" s="106"/>
    </row>
    <row r="245" spans="1:12" ht="15.75" x14ac:dyDescent="0.3">
      <c r="B245" s="87" t="s">
        <v>4</v>
      </c>
      <c r="C245" s="88">
        <v>9</v>
      </c>
      <c r="D245" s="89">
        <v>30161</v>
      </c>
      <c r="E245" s="90">
        <v>3</v>
      </c>
      <c r="F245" s="89">
        <v>4245</v>
      </c>
      <c r="G245" s="34"/>
      <c r="H245" s="31">
        <f t="shared" si="50"/>
        <v>12</v>
      </c>
      <c r="I245" s="32">
        <f t="shared" si="52"/>
        <v>4245</v>
      </c>
      <c r="J245" s="34">
        <f t="shared" si="51"/>
        <v>30161</v>
      </c>
      <c r="L245" s="106"/>
    </row>
    <row r="246" spans="1:12" ht="15.75" x14ac:dyDescent="0.3">
      <c r="B246" s="87" t="s">
        <v>5</v>
      </c>
      <c r="C246" s="88"/>
      <c r="D246" s="89"/>
      <c r="E246" s="90"/>
      <c r="F246" s="89"/>
      <c r="G246" s="34"/>
      <c r="H246" s="31">
        <f t="shared" si="50"/>
        <v>0</v>
      </c>
      <c r="I246" s="32">
        <f t="shared" si="52"/>
        <v>0</v>
      </c>
      <c r="J246" s="34">
        <f t="shared" si="51"/>
        <v>0</v>
      </c>
      <c r="L246" s="106"/>
    </row>
    <row r="247" spans="1:12" ht="15.75" x14ac:dyDescent="0.3">
      <c r="B247" s="87" t="s">
        <v>6</v>
      </c>
      <c r="C247" s="88"/>
      <c r="D247" s="89"/>
      <c r="E247" s="90"/>
      <c r="F247" s="89"/>
      <c r="G247" s="34"/>
      <c r="H247" s="31">
        <f t="shared" si="50"/>
        <v>0</v>
      </c>
      <c r="I247" s="32">
        <f t="shared" si="52"/>
        <v>0</v>
      </c>
      <c r="J247" s="34">
        <f t="shared" si="51"/>
        <v>0</v>
      </c>
      <c r="L247" s="106"/>
    </row>
    <row r="248" spans="1:12" ht="15.75" x14ac:dyDescent="0.3">
      <c r="B248" s="91" t="s">
        <v>7</v>
      </c>
      <c r="C248" s="93"/>
      <c r="D248" s="94"/>
      <c r="E248" s="96"/>
      <c r="F248" s="94"/>
      <c r="G248" s="34"/>
      <c r="H248" s="31">
        <f t="shared" si="50"/>
        <v>0</v>
      </c>
      <c r="I248" s="32">
        <f t="shared" si="52"/>
        <v>0</v>
      </c>
      <c r="J248" s="34">
        <f t="shared" si="51"/>
        <v>0</v>
      </c>
      <c r="L248" s="106"/>
    </row>
    <row r="249" spans="1:12" ht="15.75" x14ac:dyDescent="0.3">
      <c r="B249" s="87" t="s">
        <v>8</v>
      </c>
      <c r="C249" s="93"/>
      <c r="D249" s="94"/>
      <c r="E249" s="96"/>
      <c r="F249" s="94"/>
      <c r="G249" s="92"/>
      <c r="H249" s="31">
        <f t="shared" si="50"/>
        <v>0</v>
      </c>
      <c r="I249" s="32">
        <f t="shared" si="52"/>
        <v>0</v>
      </c>
      <c r="J249" s="34">
        <f t="shared" si="51"/>
        <v>0</v>
      </c>
      <c r="L249" s="106"/>
    </row>
    <row r="250" spans="1:12" ht="15.75" x14ac:dyDescent="0.3">
      <c r="B250" s="87" t="s">
        <v>9</v>
      </c>
      <c r="C250" s="93"/>
      <c r="D250" s="94"/>
      <c r="E250" s="96"/>
      <c r="F250" s="94"/>
      <c r="G250" s="34"/>
      <c r="H250" s="31">
        <f t="shared" si="50"/>
        <v>0</v>
      </c>
      <c r="I250" s="32">
        <f t="shared" si="52"/>
        <v>0</v>
      </c>
      <c r="J250" s="34">
        <f t="shared" si="51"/>
        <v>0</v>
      </c>
      <c r="L250" s="106"/>
    </row>
    <row r="251" spans="1:12" ht="15.75" x14ac:dyDescent="0.3">
      <c r="B251" s="87" t="s">
        <v>10</v>
      </c>
      <c r="C251" s="93"/>
      <c r="D251" s="94"/>
      <c r="E251" s="96"/>
      <c r="F251" s="94"/>
      <c r="G251" s="34"/>
      <c r="H251" s="31">
        <f t="shared" si="50"/>
        <v>0</v>
      </c>
      <c r="I251" s="32">
        <f t="shared" si="52"/>
        <v>0</v>
      </c>
      <c r="J251" s="34">
        <f t="shared" si="51"/>
        <v>0</v>
      </c>
      <c r="L251" s="106"/>
    </row>
    <row r="252" spans="1:12" ht="15.75" x14ac:dyDescent="0.3">
      <c r="B252" s="87" t="s">
        <v>11</v>
      </c>
      <c r="C252" s="93"/>
      <c r="D252" s="94"/>
      <c r="E252" s="96"/>
      <c r="F252" s="94"/>
      <c r="G252" s="92"/>
      <c r="H252" s="31">
        <f t="shared" si="50"/>
        <v>0</v>
      </c>
      <c r="I252" s="32">
        <f t="shared" si="52"/>
        <v>0</v>
      </c>
      <c r="J252" s="34">
        <f t="shared" si="51"/>
        <v>0</v>
      </c>
      <c r="L252" s="106"/>
    </row>
    <row r="253" spans="1:12" ht="16.5" thickBot="1" x14ac:dyDescent="0.35">
      <c r="B253" s="95" t="s">
        <v>12</v>
      </c>
      <c r="C253" s="88"/>
      <c r="D253" s="89"/>
      <c r="E253" s="90"/>
      <c r="F253" s="89"/>
      <c r="G253" s="41"/>
      <c r="H253" s="38">
        <f t="shared" si="50"/>
        <v>0</v>
      </c>
      <c r="I253" s="39">
        <f t="shared" si="52"/>
        <v>0</v>
      </c>
      <c r="J253" s="41">
        <f t="shared" si="51"/>
        <v>0</v>
      </c>
      <c r="L253" s="106"/>
    </row>
    <row r="254" spans="1:12" ht="15.75" thickBot="1" x14ac:dyDescent="0.3">
      <c r="B254" s="50" t="s">
        <v>13</v>
      </c>
      <c r="C254" s="15" t="s">
        <v>23</v>
      </c>
      <c r="D254" s="78">
        <f>SUM(D242:D253)</f>
        <v>120644</v>
      </c>
      <c r="E254" s="17" t="s">
        <v>23</v>
      </c>
      <c r="F254" s="78">
        <f>SUM(F242:F253)</f>
        <v>16980</v>
      </c>
      <c r="G254" s="18">
        <f>SUM(G242:G253)</f>
        <v>0</v>
      </c>
      <c r="H254" s="15" t="s">
        <v>23</v>
      </c>
      <c r="I254" s="19">
        <f>SUM(I242:I253)</f>
        <v>16980</v>
      </c>
      <c r="J254" s="18">
        <f>SUM(J242:J253)</f>
        <v>120644</v>
      </c>
      <c r="L254" s="106"/>
    </row>
    <row r="255" spans="1:12" ht="15.75" thickBot="1" x14ac:dyDescent="0.3"/>
    <row r="256" spans="1:12" ht="73.5" customHeight="1" thickBot="1" x14ac:dyDescent="0.3">
      <c r="A256" s="101">
        <v>1</v>
      </c>
      <c r="B256" s="75" t="s">
        <v>44</v>
      </c>
      <c r="C256" s="149" t="s">
        <v>66</v>
      </c>
      <c r="D256" s="150"/>
      <c r="E256" s="150"/>
      <c r="F256" s="150"/>
      <c r="G256" s="150"/>
      <c r="H256" s="150"/>
      <c r="I256" s="150"/>
      <c r="J256" s="151"/>
      <c r="L256" s="106"/>
    </row>
    <row r="257" spans="2:12" ht="15.75" thickBot="1" x14ac:dyDescent="0.3">
      <c r="B257" s="82">
        <v>1</v>
      </c>
      <c r="C257" s="83">
        <v>2</v>
      </c>
      <c r="D257" s="84">
        <v>3</v>
      </c>
      <c r="E257" s="83">
        <v>4</v>
      </c>
      <c r="F257" s="84">
        <v>5</v>
      </c>
      <c r="G257" s="83">
        <v>6</v>
      </c>
      <c r="H257" s="83">
        <v>7</v>
      </c>
      <c r="I257" s="83">
        <v>8</v>
      </c>
      <c r="J257" s="85">
        <v>9</v>
      </c>
      <c r="L257" s="106"/>
    </row>
    <row r="258" spans="2:12" ht="15.75" thickBot="1" x14ac:dyDescent="0.3">
      <c r="B258" s="122" t="s">
        <v>0</v>
      </c>
      <c r="C258" s="124" t="s">
        <v>14</v>
      </c>
      <c r="D258" s="152" t="s">
        <v>21</v>
      </c>
      <c r="E258" s="126" t="s">
        <v>20</v>
      </c>
      <c r="F258" s="152" t="s">
        <v>19</v>
      </c>
      <c r="G258" s="130" t="s">
        <v>21</v>
      </c>
      <c r="H258" s="132" t="s">
        <v>16</v>
      </c>
      <c r="I258" s="133"/>
      <c r="J258" s="134"/>
      <c r="L258" s="106"/>
    </row>
    <row r="259" spans="2:12" ht="30.75" thickBot="1" x14ac:dyDescent="0.3">
      <c r="B259" s="123"/>
      <c r="C259" s="125"/>
      <c r="D259" s="153"/>
      <c r="E259" s="127"/>
      <c r="F259" s="153"/>
      <c r="G259" s="131"/>
      <c r="H259" s="103" t="s">
        <v>17</v>
      </c>
      <c r="I259" s="104" t="s">
        <v>18</v>
      </c>
      <c r="J259" s="105" t="s">
        <v>22</v>
      </c>
      <c r="L259" s="106"/>
    </row>
    <row r="260" spans="2:12" ht="15.75" x14ac:dyDescent="0.3">
      <c r="B260" s="86" t="s">
        <v>1</v>
      </c>
      <c r="C260" s="88">
        <v>3</v>
      </c>
      <c r="D260" s="89">
        <v>5300</v>
      </c>
      <c r="E260" s="90">
        <v>3</v>
      </c>
      <c r="F260" s="89">
        <v>4975</v>
      </c>
      <c r="G260" s="26"/>
      <c r="H260" s="23">
        <f t="shared" ref="H260:H271" si="53">C260+E260</f>
        <v>6</v>
      </c>
      <c r="I260" s="24">
        <f>F260</f>
        <v>4975</v>
      </c>
      <c r="J260" s="26">
        <f t="shared" ref="J260:J271" si="54">D260+G260</f>
        <v>5300</v>
      </c>
      <c r="L260" s="106"/>
    </row>
    <row r="261" spans="2:12" ht="15.75" x14ac:dyDescent="0.3">
      <c r="B261" s="87" t="s">
        <v>2</v>
      </c>
      <c r="C261" s="88">
        <v>3</v>
      </c>
      <c r="D261" s="89">
        <v>5300</v>
      </c>
      <c r="E261" s="90">
        <v>3</v>
      </c>
      <c r="F261" s="89">
        <v>4975</v>
      </c>
      <c r="G261" s="34"/>
      <c r="H261" s="31">
        <f t="shared" si="53"/>
        <v>6</v>
      </c>
      <c r="I261" s="32">
        <f t="shared" ref="I261:I271" si="55">F261</f>
        <v>4975</v>
      </c>
      <c r="J261" s="34">
        <f t="shared" si="54"/>
        <v>5300</v>
      </c>
      <c r="L261" s="106"/>
    </row>
    <row r="262" spans="2:12" ht="15.75" x14ac:dyDescent="0.3">
      <c r="B262" s="87" t="s">
        <v>3</v>
      </c>
      <c r="C262" s="88">
        <v>3</v>
      </c>
      <c r="D262" s="89">
        <v>3765</v>
      </c>
      <c r="E262" s="90">
        <v>3</v>
      </c>
      <c r="F262" s="89">
        <v>5572</v>
      </c>
      <c r="G262" s="34"/>
      <c r="H262" s="31">
        <f t="shared" si="53"/>
        <v>6</v>
      </c>
      <c r="I262" s="32">
        <f t="shared" si="55"/>
        <v>5572</v>
      </c>
      <c r="J262" s="34">
        <f t="shared" si="54"/>
        <v>3765</v>
      </c>
      <c r="L262" s="106"/>
    </row>
    <row r="263" spans="2:12" ht="15.75" x14ac:dyDescent="0.3">
      <c r="B263" s="87" t="s">
        <v>4</v>
      </c>
      <c r="C263" s="88">
        <v>3</v>
      </c>
      <c r="D263" s="89">
        <v>3765</v>
      </c>
      <c r="E263" s="90">
        <v>3</v>
      </c>
      <c r="F263" s="89">
        <v>5572</v>
      </c>
      <c r="G263" s="34"/>
      <c r="H263" s="31">
        <f t="shared" si="53"/>
        <v>6</v>
      </c>
      <c r="I263" s="32">
        <f t="shared" si="55"/>
        <v>5572</v>
      </c>
      <c r="J263" s="34">
        <f t="shared" si="54"/>
        <v>3765</v>
      </c>
      <c r="L263" s="106"/>
    </row>
    <row r="264" spans="2:12" ht="15.75" x14ac:dyDescent="0.3">
      <c r="B264" s="87" t="s">
        <v>5</v>
      </c>
      <c r="C264" s="88"/>
      <c r="D264" s="89"/>
      <c r="E264" s="90"/>
      <c r="F264" s="89"/>
      <c r="G264" s="34"/>
      <c r="H264" s="31">
        <f t="shared" si="53"/>
        <v>0</v>
      </c>
      <c r="I264" s="32">
        <f t="shared" si="55"/>
        <v>0</v>
      </c>
      <c r="J264" s="34">
        <f t="shared" si="54"/>
        <v>0</v>
      </c>
      <c r="L264" s="106"/>
    </row>
    <row r="265" spans="2:12" ht="15.75" x14ac:dyDescent="0.3">
      <c r="B265" s="87" t="s">
        <v>6</v>
      </c>
      <c r="C265" s="88"/>
      <c r="D265" s="89"/>
      <c r="E265" s="90"/>
      <c r="F265" s="89"/>
      <c r="G265" s="34"/>
      <c r="H265" s="31">
        <f t="shared" si="53"/>
        <v>0</v>
      </c>
      <c r="I265" s="32">
        <f t="shared" si="55"/>
        <v>0</v>
      </c>
      <c r="J265" s="34">
        <f t="shared" si="54"/>
        <v>0</v>
      </c>
      <c r="L265" s="106"/>
    </row>
    <row r="266" spans="2:12" ht="15.75" x14ac:dyDescent="0.3">
      <c r="B266" s="91" t="s">
        <v>7</v>
      </c>
      <c r="C266" s="93"/>
      <c r="D266" s="94"/>
      <c r="E266" s="96"/>
      <c r="F266" s="94"/>
      <c r="G266" s="34"/>
      <c r="H266" s="31">
        <f t="shared" si="53"/>
        <v>0</v>
      </c>
      <c r="I266" s="32">
        <f t="shared" si="55"/>
        <v>0</v>
      </c>
      <c r="J266" s="34">
        <f t="shared" si="54"/>
        <v>0</v>
      </c>
      <c r="L266" s="106"/>
    </row>
    <row r="267" spans="2:12" ht="15.75" x14ac:dyDescent="0.3">
      <c r="B267" s="87" t="s">
        <v>8</v>
      </c>
      <c r="C267" s="93"/>
      <c r="D267" s="94"/>
      <c r="E267" s="96"/>
      <c r="F267" s="94"/>
      <c r="G267" s="92"/>
      <c r="H267" s="31">
        <f t="shared" si="53"/>
        <v>0</v>
      </c>
      <c r="I267" s="32">
        <f t="shared" si="55"/>
        <v>0</v>
      </c>
      <c r="J267" s="34">
        <f t="shared" si="54"/>
        <v>0</v>
      </c>
      <c r="L267" s="106"/>
    </row>
    <row r="268" spans="2:12" ht="15.75" x14ac:dyDescent="0.3">
      <c r="B268" s="87" t="s">
        <v>9</v>
      </c>
      <c r="C268" s="93"/>
      <c r="D268" s="94"/>
      <c r="E268" s="96"/>
      <c r="F268" s="94"/>
      <c r="G268" s="34"/>
      <c r="H268" s="31">
        <f t="shared" si="53"/>
        <v>0</v>
      </c>
      <c r="I268" s="32">
        <f t="shared" si="55"/>
        <v>0</v>
      </c>
      <c r="J268" s="34">
        <f t="shared" si="54"/>
        <v>0</v>
      </c>
      <c r="L268" s="106"/>
    </row>
    <row r="269" spans="2:12" ht="15.75" x14ac:dyDescent="0.3">
      <c r="B269" s="87" t="s">
        <v>10</v>
      </c>
      <c r="C269" s="93"/>
      <c r="D269" s="94"/>
      <c r="E269" s="96"/>
      <c r="F269" s="94"/>
      <c r="G269" s="34"/>
      <c r="H269" s="31">
        <f t="shared" si="53"/>
        <v>0</v>
      </c>
      <c r="I269" s="32">
        <f t="shared" si="55"/>
        <v>0</v>
      </c>
      <c r="J269" s="34">
        <f t="shared" si="54"/>
        <v>0</v>
      </c>
      <c r="L269" s="106"/>
    </row>
    <row r="270" spans="2:12" ht="15.75" x14ac:dyDescent="0.3">
      <c r="B270" s="87" t="s">
        <v>11</v>
      </c>
      <c r="C270" s="93"/>
      <c r="D270" s="94"/>
      <c r="E270" s="96"/>
      <c r="F270" s="94"/>
      <c r="G270" s="92"/>
      <c r="H270" s="31">
        <f t="shared" si="53"/>
        <v>0</v>
      </c>
      <c r="I270" s="32">
        <f t="shared" si="55"/>
        <v>0</v>
      </c>
      <c r="J270" s="34">
        <f t="shared" si="54"/>
        <v>0</v>
      </c>
      <c r="L270" s="106"/>
    </row>
    <row r="271" spans="2:12" ht="16.5" thickBot="1" x14ac:dyDescent="0.35">
      <c r="B271" s="95" t="s">
        <v>12</v>
      </c>
      <c r="C271" s="88"/>
      <c r="D271" s="89"/>
      <c r="E271" s="90"/>
      <c r="F271" s="89"/>
      <c r="G271" s="41"/>
      <c r="H271" s="38">
        <f t="shared" si="53"/>
        <v>0</v>
      </c>
      <c r="I271" s="39">
        <f t="shared" si="55"/>
        <v>0</v>
      </c>
      <c r="J271" s="41">
        <f t="shared" si="54"/>
        <v>0</v>
      </c>
      <c r="L271" s="106"/>
    </row>
    <row r="272" spans="2:12" ht="15.75" thickBot="1" x14ac:dyDescent="0.3">
      <c r="B272" s="50" t="s">
        <v>13</v>
      </c>
      <c r="C272" s="15" t="s">
        <v>23</v>
      </c>
      <c r="D272" s="78">
        <f>SUM(D260:D271)</f>
        <v>18130</v>
      </c>
      <c r="E272" s="17" t="s">
        <v>23</v>
      </c>
      <c r="F272" s="78">
        <f>SUM(F260:F271)</f>
        <v>21094</v>
      </c>
      <c r="G272" s="18">
        <f>SUM(G260:G271)</f>
        <v>0</v>
      </c>
      <c r="H272" s="15" t="s">
        <v>23</v>
      </c>
      <c r="I272" s="19">
        <f>SUM(I260:I271)</f>
        <v>21094</v>
      </c>
      <c r="J272" s="18">
        <f>SUM(J260:J271)</f>
        <v>18130</v>
      </c>
      <c r="L272" s="106"/>
    </row>
    <row r="273" spans="1:12" ht="15.75" thickBot="1" x14ac:dyDescent="0.3"/>
    <row r="274" spans="1:12" ht="73.5" customHeight="1" thickBot="1" x14ac:dyDescent="0.3">
      <c r="A274" s="101">
        <v>1</v>
      </c>
      <c r="B274" s="75" t="s">
        <v>44</v>
      </c>
      <c r="C274" s="149" t="s">
        <v>92</v>
      </c>
      <c r="D274" s="150"/>
      <c r="E274" s="150"/>
      <c r="F274" s="150"/>
      <c r="G274" s="150"/>
      <c r="H274" s="150"/>
      <c r="I274" s="150"/>
      <c r="J274" s="151"/>
      <c r="L274" s="106"/>
    </row>
    <row r="275" spans="1:12" ht="15.75" thickBot="1" x14ac:dyDescent="0.3">
      <c r="B275" s="82">
        <v>1</v>
      </c>
      <c r="C275" s="83">
        <v>2</v>
      </c>
      <c r="D275" s="84">
        <v>3</v>
      </c>
      <c r="E275" s="83">
        <v>4</v>
      </c>
      <c r="F275" s="84">
        <v>5</v>
      </c>
      <c r="G275" s="83">
        <v>6</v>
      </c>
      <c r="H275" s="83">
        <v>7</v>
      </c>
      <c r="I275" s="83">
        <v>8</v>
      </c>
      <c r="J275" s="85">
        <v>9</v>
      </c>
      <c r="L275" s="106"/>
    </row>
    <row r="276" spans="1:12" ht="15.75" thickBot="1" x14ac:dyDescent="0.3">
      <c r="B276" s="122" t="s">
        <v>0</v>
      </c>
      <c r="C276" s="124" t="s">
        <v>14</v>
      </c>
      <c r="D276" s="152" t="s">
        <v>21</v>
      </c>
      <c r="E276" s="126" t="s">
        <v>20</v>
      </c>
      <c r="F276" s="152" t="s">
        <v>19</v>
      </c>
      <c r="G276" s="130" t="s">
        <v>21</v>
      </c>
      <c r="H276" s="132" t="s">
        <v>16</v>
      </c>
      <c r="I276" s="133"/>
      <c r="J276" s="134"/>
      <c r="L276" s="106"/>
    </row>
    <row r="277" spans="1:12" ht="30.75" thickBot="1" x14ac:dyDescent="0.3">
      <c r="B277" s="123"/>
      <c r="C277" s="125"/>
      <c r="D277" s="153"/>
      <c r="E277" s="127"/>
      <c r="F277" s="153"/>
      <c r="G277" s="131"/>
      <c r="H277" s="103" t="s">
        <v>17</v>
      </c>
      <c r="I277" s="104" t="s">
        <v>18</v>
      </c>
      <c r="J277" s="105" t="s">
        <v>22</v>
      </c>
      <c r="L277" s="106"/>
    </row>
    <row r="278" spans="1:12" ht="15.75" x14ac:dyDescent="0.3">
      <c r="B278" s="86" t="s">
        <v>1</v>
      </c>
      <c r="C278" s="88"/>
      <c r="D278" s="89"/>
      <c r="E278" s="90"/>
      <c r="F278" s="89"/>
      <c r="G278" s="26"/>
      <c r="H278" s="23">
        <f t="shared" ref="H278:H289" si="56">C278+E278</f>
        <v>0</v>
      </c>
      <c r="I278" s="24">
        <f>F278</f>
        <v>0</v>
      </c>
      <c r="J278" s="26">
        <f t="shared" ref="J278:J289" si="57">D278+G278</f>
        <v>0</v>
      </c>
      <c r="L278" s="106"/>
    </row>
    <row r="279" spans="1:12" ht="15.75" x14ac:dyDescent="0.3">
      <c r="B279" s="87" t="s">
        <v>2</v>
      </c>
      <c r="C279" s="88">
        <v>13</v>
      </c>
      <c r="D279" s="89">
        <f>13550*2.9</f>
        <v>39295</v>
      </c>
      <c r="E279" s="90">
        <v>3</v>
      </c>
      <c r="F279" s="89">
        <f>2100*2.9</f>
        <v>6090</v>
      </c>
      <c r="G279" s="34"/>
      <c r="H279" s="31">
        <f t="shared" si="56"/>
        <v>16</v>
      </c>
      <c r="I279" s="32">
        <f t="shared" ref="I279:I289" si="58">F279</f>
        <v>6090</v>
      </c>
      <c r="J279" s="34">
        <f t="shared" si="57"/>
        <v>39295</v>
      </c>
      <c r="L279" s="106"/>
    </row>
    <row r="280" spans="1:12" ht="15.75" x14ac:dyDescent="0.3">
      <c r="B280" s="87" t="s">
        <v>3</v>
      </c>
      <c r="C280" s="88">
        <v>13</v>
      </c>
      <c r="D280" s="89">
        <v>39295</v>
      </c>
      <c r="E280" s="90">
        <v>3</v>
      </c>
      <c r="F280" s="89">
        <v>6090</v>
      </c>
      <c r="G280" s="34"/>
      <c r="H280" s="31">
        <f t="shared" si="56"/>
        <v>16</v>
      </c>
      <c r="I280" s="32">
        <f t="shared" si="58"/>
        <v>6090</v>
      </c>
      <c r="J280" s="34">
        <f t="shared" si="57"/>
        <v>39295</v>
      </c>
      <c r="L280" s="106"/>
    </row>
    <row r="281" spans="1:12" ht="15.75" x14ac:dyDescent="0.3">
      <c r="B281" s="87" t="s">
        <v>4</v>
      </c>
      <c r="C281" s="88">
        <v>13</v>
      </c>
      <c r="D281" s="89">
        <v>39295</v>
      </c>
      <c r="E281" s="90">
        <v>3</v>
      </c>
      <c r="F281" s="89">
        <v>6090</v>
      </c>
      <c r="G281" s="34"/>
      <c r="H281" s="31">
        <f t="shared" si="56"/>
        <v>16</v>
      </c>
      <c r="I281" s="32">
        <f t="shared" si="58"/>
        <v>6090</v>
      </c>
      <c r="J281" s="34">
        <f t="shared" si="57"/>
        <v>39295</v>
      </c>
      <c r="L281" s="106"/>
    </row>
    <row r="282" spans="1:12" ht="15.75" x14ac:dyDescent="0.3">
      <c r="B282" s="87" t="s">
        <v>5</v>
      </c>
      <c r="C282" s="88"/>
      <c r="D282" s="89"/>
      <c r="E282" s="90"/>
      <c r="F282" s="89"/>
      <c r="G282" s="34"/>
      <c r="H282" s="31">
        <f t="shared" si="56"/>
        <v>0</v>
      </c>
      <c r="I282" s="32">
        <f t="shared" si="58"/>
        <v>0</v>
      </c>
      <c r="J282" s="34">
        <f t="shared" si="57"/>
        <v>0</v>
      </c>
      <c r="L282" s="106"/>
    </row>
    <row r="283" spans="1:12" ht="15.75" x14ac:dyDescent="0.3">
      <c r="B283" s="87" t="s">
        <v>6</v>
      </c>
      <c r="C283" s="88"/>
      <c r="D283" s="89"/>
      <c r="E283" s="90"/>
      <c r="F283" s="89"/>
      <c r="G283" s="34"/>
      <c r="H283" s="31">
        <f t="shared" si="56"/>
        <v>0</v>
      </c>
      <c r="I283" s="32">
        <f t="shared" si="58"/>
        <v>0</v>
      </c>
      <c r="J283" s="34">
        <f t="shared" si="57"/>
        <v>0</v>
      </c>
      <c r="L283" s="106"/>
    </row>
    <row r="284" spans="1:12" ht="15.75" x14ac:dyDescent="0.3">
      <c r="B284" s="91" t="s">
        <v>7</v>
      </c>
      <c r="C284" s="93"/>
      <c r="D284" s="94"/>
      <c r="E284" s="96"/>
      <c r="F284" s="94"/>
      <c r="G284" s="34"/>
      <c r="H284" s="31">
        <f t="shared" si="56"/>
        <v>0</v>
      </c>
      <c r="I284" s="32">
        <f t="shared" si="58"/>
        <v>0</v>
      </c>
      <c r="J284" s="34">
        <f t="shared" si="57"/>
        <v>0</v>
      </c>
      <c r="L284" s="106"/>
    </row>
    <row r="285" spans="1:12" ht="15.75" x14ac:dyDescent="0.3">
      <c r="B285" s="87" t="s">
        <v>8</v>
      </c>
      <c r="C285" s="93"/>
      <c r="D285" s="94"/>
      <c r="E285" s="96"/>
      <c r="F285" s="94"/>
      <c r="G285" s="92"/>
      <c r="H285" s="31">
        <f t="shared" si="56"/>
        <v>0</v>
      </c>
      <c r="I285" s="32">
        <f t="shared" si="58"/>
        <v>0</v>
      </c>
      <c r="J285" s="34">
        <f t="shared" si="57"/>
        <v>0</v>
      </c>
      <c r="L285" s="106"/>
    </row>
    <row r="286" spans="1:12" ht="15.75" x14ac:dyDescent="0.3">
      <c r="B286" s="87" t="s">
        <v>9</v>
      </c>
      <c r="C286" s="93"/>
      <c r="D286" s="94"/>
      <c r="E286" s="96"/>
      <c r="F286" s="94"/>
      <c r="G286" s="34"/>
      <c r="H286" s="31">
        <f t="shared" si="56"/>
        <v>0</v>
      </c>
      <c r="I286" s="32">
        <f t="shared" si="58"/>
        <v>0</v>
      </c>
      <c r="J286" s="34">
        <f t="shared" si="57"/>
        <v>0</v>
      </c>
      <c r="L286" s="106"/>
    </row>
    <row r="287" spans="1:12" ht="15.75" x14ac:dyDescent="0.3">
      <c r="B287" s="87" t="s">
        <v>10</v>
      </c>
      <c r="C287" s="93"/>
      <c r="D287" s="94"/>
      <c r="E287" s="96"/>
      <c r="F287" s="94"/>
      <c r="G287" s="34"/>
      <c r="H287" s="31">
        <f t="shared" si="56"/>
        <v>0</v>
      </c>
      <c r="I287" s="32">
        <f t="shared" si="58"/>
        <v>0</v>
      </c>
      <c r="J287" s="34">
        <f t="shared" si="57"/>
        <v>0</v>
      </c>
      <c r="L287" s="106"/>
    </row>
    <row r="288" spans="1:12" ht="15.75" x14ac:dyDescent="0.3">
      <c r="B288" s="87" t="s">
        <v>11</v>
      </c>
      <c r="C288" s="93"/>
      <c r="D288" s="94"/>
      <c r="E288" s="96"/>
      <c r="F288" s="94"/>
      <c r="G288" s="92"/>
      <c r="H288" s="31">
        <f t="shared" si="56"/>
        <v>0</v>
      </c>
      <c r="I288" s="32">
        <f t="shared" si="58"/>
        <v>0</v>
      </c>
      <c r="J288" s="34">
        <f t="shared" si="57"/>
        <v>0</v>
      </c>
      <c r="L288" s="106"/>
    </row>
    <row r="289" spans="1:12" ht="16.5" thickBot="1" x14ac:dyDescent="0.35">
      <c r="B289" s="95" t="s">
        <v>12</v>
      </c>
      <c r="C289" s="88"/>
      <c r="D289" s="89"/>
      <c r="E289" s="90"/>
      <c r="F289" s="89"/>
      <c r="G289" s="41"/>
      <c r="H289" s="38">
        <f t="shared" si="56"/>
        <v>0</v>
      </c>
      <c r="I289" s="39">
        <f t="shared" si="58"/>
        <v>0</v>
      </c>
      <c r="J289" s="41">
        <f t="shared" si="57"/>
        <v>0</v>
      </c>
      <c r="L289" s="106"/>
    </row>
    <row r="290" spans="1:12" ht="15.75" thickBot="1" x14ac:dyDescent="0.3">
      <c r="B290" s="50" t="s">
        <v>13</v>
      </c>
      <c r="C290" s="15" t="s">
        <v>23</v>
      </c>
      <c r="D290" s="78">
        <f>SUM(D278:D289)</f>
        <v>117885</v>
      </c>
      <c r="E290" s="17" t="s">
        <v>23</v>
      </c>
      <c r="F290" s="78">
        <f>SUM(F278:F289)</f>
        <v>18270</v>
      </c>
      <c r="G290" s="18">
        <f>SUM(G278:G289)</f>
        <v>0</v>
      </c>
      <c r="H290" s="15" t="s">
        <v>23</v>
      </c>
      <c r="I290" s="19">
        <f>SUM(I278:I289)</f>
        <v>18270</v>
      </c>
      <c r="J290" s="18">
        <f>SUM(J278:J289)</f>
        <v>117885</v>
      </c>
      <c r="L290" s="106"/>
    </row>
    <row r="291" spans="1:12" ht="15.75" thickBot="1" x14ac:dyDescent="0.3"/>
    <row r="292" spans="1:12" ht="73.5" customHeight="1" thickBot="1" x14ac:dyDescent="0.3">
      <c r="A292" s="101">
        <v>1</v>
      </c>
      <c r="B292" s="75" t="s">
        <v>44</v>
      </c>
      <c r="C292" s="149" t="s">
        <v>67</v>
      </c>
      <c r="D292" s="150"/>
      <c r="E292" s="150"/>
      <c r="F292" s="150"/>
      <c r="G292" s="150"/>
      <c r="H292" s="150"/>
      <c r="I292" s="150"/>
      <c r="J292" s="151"/>
      <c r="L292" s="106"/>
    </row>
    <row r="293" spans="1:12" ht="15.75" thickBot="1" x14ac:dyDescent="0.3">
      <c r="B293" s="82">
        <v>1</v>
      </c>
      <c r="C293" s="83">
        <v>2</v>
      </c>
      <c r="D293" s="84">
        <v>3</v>
      </c>
      <c r="E293" s="83">
        <v>4</v>
      </c>
      <c r="F293" s="84">
        <v>5</v>
      </c>
      <c r="G293" s="83">
        <v>6</v>
      </c>
      <c r="H293" s="83">
        <v>7</v>
      </c>
      <c r="I293" s="83">
        <v>8</v>
      </c>
      <c r="J293" s="85">
        <v>9</v>
      </c>
      <c r="L293" s="106"/>
    </row>
    <row r="294" spans="1:12" ht="15.75" thickBot="1" x14ac:dyDescent="0.3">
      <c r="B294" s="122" t="s">
        <v>0</v>
      </c>
      <c r="C294" s="124" t="s">
        <v>14</v>
      </c>
      <c r="D294" s="152" t="s">
        <v>21</v>
      </c>
      <c r="E294" s="126" t="s">
        <v>20</v>
      </c>
      <c r="F294" s="152" t="s">
        <v>19</v>
      </c>
      <c r="G294" s="130" t="s">
        <v>21</v>
      </c>
      <c r="H294" s="132" t="s">
        <v>16</v>
      </c>
      <c r="I294" s="133"/>
      <c r="J294" s="134"/>
      <c r="L294" s="106"/>
    </row>
    <row r="295" spans="1:12" ht="30.75" thickBot="1" x14ac:dyDescent="0.3">
      <c r="B295" s="123"/>
      <c r="C295" s="125"/>
      <c r="D295" s="153"/>
      <c r="E295" s="127"/>
      <c r="F295" s="153"/>
      <c r="G295" s="131"/>
      <c r="H295" s="103" t="s">
        <v>17</v>
      </c>
      <c r="I295" s="104" t="s">
        <v>18</v>
      </c>
      <c r="J295" s="105" t="s">
        <v>22</v>
      </c>
      <c r="L295" s="106"/>
    </row>
    <row r="296" spans="1:12" ht="15.75" x14ac:dyDescent="0.3">
      <c r="B296" s="86" t="s">
        <v>1</v>
      </c>
      <c r="C296" s="88">
        <v>6</v>
      </c>
      <c r="D296" s="89">
        <v>6931</v>
      </c>
      <c r="E296" s="90">
        <v>1</v>
      </c>
      <c r="F296" s="89">
        <v>2744</v>
      </c>
      <c r="G296" s="26"/>
      <c r="H296" s="23">
        <f t="shared" ref="H296:H307" si="59">C296+E296</f>
        <v>7</v>
      </c>
      <c r="I296" s="24">
        <f>F296</f>
        <v>2744</v>
      </c>
      <c r="J296" s="26">
        <f t="shared" ref="J296:J307" si="60">D296+G296</f>
        <v>6931</v>
      </c>
      <c r="L296" s="106"/>
    </row>
    <row r="297" spans="1:12" ht="15.75" x14ac:dyDescent="0.3">
      <c r="B297" s="87" t="s">
        <v>2</v>
      </c>
      <c r="C297" s="88">
        <v>6</v>
      </c>
      <c r="D297" s="89">
        <v>6931</v>
      </c>
      <c r="E297" s="90">
        <v>1</v>
      </c>
      <c r="F297" s="89">
        <v>2744</v>
      </c>
      <c r="G297" s="34"/>
      <c r="H297" s="31">
        <f>C297+E297</f>
        <v>7</v>
      </c>
      <c r="I297" s="32">
        <f t="shared" ref="I297:I307" si="61">F297</f>
        <v>2744</v>
      </c>
      <c r="J297" s="34">
        <f t="shared" si="60"/>
        <v>6931</v>
      </c>
      <c r="L297" s="106"/>
    </row>
    <row r="298" spans="1:12" ht="15.75" x14ac:dyDescent="0.3">
      <c r="B298" s="87" t="s">
        <v>3</v>
      </c>
      <c r="C298" s="88">
        <v>6</v>
      </c>
      <c r="D298" s="89">
        <v>7229</v>
      </c>
      <c r="E298" s="90">
        <v>1</v>
      </c>
      <c r="F298" s="89">
        <v>2862</v>
      </c>
      <c r="G298" s="34"/>
      <c r="H298" s="31">
        <f t="shared" si="59"/>
        <v>7</v>
      </c>
      <c r="I298" s="32">
        <f t="shared" si="61"/>
        <v>2862</v>
      </c>
      <c r="J298" s="34">
        <f t="shared" si="60"/>
        <v>7229</v>
      </c>
      <c r="L298" s="106"/>
    </row>
    <row r="299" spans="1:12" ht="15.75" x14ac:dyDescent="0.3">
      <c r="B299" s="87" t="s">
        <v>4</v>
      </c>
      <c r="C299" s="88">
        <v>6</v>
      </c>
      <c r="D299" s="89">
        <v>7229</v>
      </c>
      <c r="E299" s="90">
        <v>1</v>
      </c>
      <c r="F299" s="89">
        <v>2862</v>
      </c>
      <c r="G299" s="34"/>
      <c r="H299" s="31">
        <f t="shared" si="59"/>
        <v>7</v>
      </c>
      <c r="I299" s="32">
        <f t="shared" si="61"/>
        <v>2862</v>
      </c>
      <c r="J299" s="34">
        <f t="shared" si="60"/>
        <v>7229</v>
      </c>
      <c r="L299" s="106"/>
    </row>
    <row r="300" spans="1:12" ht="15.75" x14ac:dyDescent="0.3">
      <c r="B300" s="87" t="s">
        <v>5</v>
      </c>
      <c r="C300" s="88"/>
      <c r="D300" s="89"/>
      <c r="E300" s="90"/>
      <c r="F300" s="89"/>
      <c r="G300" s="34"/>
      <c r="H300" s="31">
        <f t="shared" si="59"/>
        <v>0</v>
      </c>
      <c r="I300" s="32">
        <f t="shared" si="61"/>
        <v>0</v>
      </c>
      <c r="J300" s="34">
        <f>D300+G300</f>
        <v>0</v>
      </c>
      <c r="L300" s="106"/>
    </row>
    <row r="301" spans="1:12" ht="15.75" x14ac:dyDescent="0.3">
      <c r="B301" s="87" t="s">
        <v>6</v>
      </c>
      <c r="C301" s="88"/>
      <c r="D301" s="89"/>
      <c r="E301" s="90"/>
      <c r="F301" s="89"/>
      <c r="G301" s="34"/>
      <c r="H301" s="31">
        <f t="shared" si="59"/>
        <v>0</v>
      </c>
      <c r="I301" s="32">
        <f t="shared" si="61"/>
        <v>0</v>
      </c>
      <c r="J301" s="34">
        <f t="shared" si="60"/>
        <v>0</v>
      </c>
      <c r="L301" s="106"/>
    </row>
    <row r="302" spans="1:12" ht="15.75" x14ac:dyDescent="0.3">
      <c r="B302" s="91" t="s">
        <v>7</v>
      </c>
      <c r="C302" s="93"/>
      <c r="D302" s="94"/>
      <c r="E302" s="96"/>
      <c r="F302" s="94"/>
      <c r="G302" s="34"/>
      <c r="H302" s="31">
        <f t="shared" si="59"/>
        <v>0</v>
      </c>
      <c r="I302" s="32">
        <f t="shared" si="61"/>
        <v>0</v>
      </c>
      <c r="J302" s="34">
        <f t="shared" si="60"/>
        <v>0</v>
      </c>
      <c r="L302" s="106"/>
    </row>
    <row r="303" spans="1:12" ht="15.75" x14ac:dyDescent="0.3">
      <c r="B303" s="87" t="s">
        <v>8</v>
      </c>
      <c r="C303" s="93"/>
      <c r="D303" s="94"/>
      <c r="E303" s="96"/>
      <c r="F303" s="94"/>
      <c r="G303" s="92"/>
      <c r="H303" s="31">
        <f t="shared" si="59"/>
        <v>0</v>
      </c>
      <c r="I303" s="32">
        <f t="shared" si="61"/>
        <v>0</v>
      </c>
      <c r="J303" s="34">
        <f t="shared" si="60"/>
        <v>0</v>
      </c>
      <c r="L303" s="106"/>
    </row>
    <row r="304" spans="1:12" ht="15.75" x14ac:dyDescent="0.3">
      <c r="B304" s="87" t="s">
        <v>9</v>
      </c>
      <c r="C304" s="93"/>
      <c r="D304" s="94"/>
      <c r="E304" s="96"/>
      <c r="F304" s="94"/>
      <c r="G304" s="34"/>
      <c r="H304" s="31">
        <f t="shared" si="59"/>
        <v>0</v>
      </c>
      <c r="I304" s="32">
        <f t="shared" si="61"/>
        <v>0</v>
      </c>
      <c r="J304" s="34">
        <f t="shared" si="60"/>
        <v>0</v>
      </c>
      <c r="L304" s="106"/>
    </row>
    <row r="305" spans="1:12" ht="15.75" x14ac:dyDescent="0.3">
      <c r="B305" s="87" t="s">
        <v>10</v>
      </c>
      <c r="C305" s="93"/>
      <c r="D305" s="94"/>
      <c r="E305" s="96"/>
      <c r="F305" s="94"/>
      <c r="G305" s="34"/>
      <c r="H305" s="31">
        <f t="shared" si="59"/>
        <v>0</v>
      </c>
      <c r="I305" s="32">
        <f t="shared" si="61"/>
        <v>0</v>
      </c>
      <c r="J305" s="34">
        <f t="shared" si="60"/>
        <v>0</v>
      </c>
      <c r="L305" s="106"/>
    </row>
    <row r="306" spans="1:12" ht="15.75" x14ac:dyDescent="0.3">
      <c r="B306" s="87" t="s">
        <v>11</v>
      </c>
      <c r="C306" s="93"/>
      <c r="D306" s="94"/>
      <c r="E306" s="96"/>
      <c r="F306" s="94"/>
      <c r="G306" s="92"/>
      <c r="H306" s="31">
        <f t="shared" si="59"/>
        <v>0</v>
      </c>
      <c r="I306" s="32">
        <f t="shared" si="61"/>
        <v>0</v>
      </c>
      <c r="J306" s="34">
        <f t="shared" si="60"/>
        <v>0</v>
      </c>
      <c r="L306" s="106"/>
    </row>
    <row r="307" spans="1:12" ht="16.5" thickBot="1" x14ac:dyDescent="0.35">
      <c r="B307" s="95" t="s">
        <v>12</v>
      </c>
      <c r="C307" s="88"/>
      <c r="D307" s="89"/>
      <c r="E307" s="90"/>
      <c r="F307" s="89"/>
      <c r="G307" s="41"/>
      <c r="H307" s="38">
        <f t="shared" si="59"/>
        <v>0</v>
      </c>
      <c r="I307" s="39">
        <f t="shared" si="61"/>
        <v>0</v>
      </c>
      <c r="J307" s="41">
        <f t="shared" si="60"/>
        <v>0</v>
      </c>
      <c r="L307" s="106"/>
    </row>
    <row r="308" spans="1:12" ht="15.75" thickBot="1" x14ac:dyDescent="0.3">
      <c r="B308" s="50" t="s">
        <v>13</v>
      </c>
      <c r="C308" s="15" t="s">
        <v>23</v>
      </c>
      <c r="D308" s="78">
        <f>SUM(D296:D307)</f>
        <v>28320</v>
      </c>
      <c r="E308" s="17" t="s">
        <v>23</v>
      </c>
      <c r="F308" s="78">
        <f>SUM(F296:F307)</f>
        <v>11212</v>
      </c>
      <c r="G308" s="18">
        <f>SUM(G296:G307)</f>
        <v>0</v>
      </c>
      <c r="H308" s="15" t="s">
        <v>23</v>
      </c>
      <c r="I308" s="19">
        <f>SUM(I296:I307)</f>
        <v>11212</v>
      </c>
      <c r="J308" s="18">
        <f>SUM(J296:J307)</f>
        <v>28320</v>
      </c>
      <c r="L308" s="106"/>
    </row>
    <row r="309" spans="1:12" ht="15.75" thickBot="1" x14ac:dyDescent="0.3"/>
    <row r="310" spans="1:12" ht="73.5" customHeight="1" thickBot="1" x14ac:dyDescent="0.3">
      <c r="A310" s="101">
        <v>1</v>
      </c>
      <c r="B310" s="75" t="s">
        <v>44</v>
      </c>
      <c r="C310" s="149" t="s">
        <v>68</v>
      </c>
      <c r="D310" s="150"/>
      <c r="E310" s="150"/>
      <c r="F310" s="150"/>
      <c r="G310" s="150"/>
      <c r="H310" s="150"/>
      <c r="I310" s="150"/>
      <c r="J310" s="151"/>
      <c r="L310" s="106"/>
    </row>
    <row r="311" spans="1:12" ht="15.75" thickBot="1" x14ac:dyDescent="0.3">
      <c r="B311" s="82">
        <v>1</v>
      </c>
      <c r="C311" s="83">
        <v>2</v>
      </c>
      <c r="D311" s="84">
        <v>3</v>
      </c>
      <c r="E311" s="83">
        <v>4</v>
      </c>
      <c r="F311" s="84">
        <v>5</v>
      </c>
      <c r="G311" s="83">
        <v>6</v>
      </c>
      <c r="H311" s="83">
        <v>7</v>
      </c>
      <c r="I311" s="83">
        <v>8</v>
      </c>
      <c r="J311" s="85">
        <v>9</v>
      </c>
      <c r="L311" s="106"/>
    </row>
    <row r="312" spans="1:12" ht="15.75" thickBot="1" x14ac:dyDescent="0.3">
      <c r="B312" s="122" t="s">
        <v>0</v>
      </c>
      <c r="C312" s="124" t="s">
        <v>14</v>
      </c>
      <c r="D312" s="152" t="s">
        <v>21</v>
      </c>
      <c r="E312" s="126" t="s">
        <v>20</v>
      </c>
      <c r="F312" s="152" t="s">
        <v>19</v>
      </c>
      <c r="G312" s="130" t="s">
        <v>21</v>
      </c>
      <c r="H312" s="132" t="s">
        <v>16</v>
      </c>
      <c r="I312" s="133"/>
      <c r="J312" s="134"/>
      <c r="L312" s="106"/>
    </row>
    <row r="313" spans="1:12" ht="30.75" thickBot="1" x14ac:dyDescent="0.3">
      <c r="B313" s="123"/>
      <c r="C313" s="125"/>
      <c r="D313" s="153"/>
      <c r="E313" s="127"/>
      <c r="F313" s="153"/>
      <c r="G313" s="131"/>
      <c r="H313" s="103" t="s">
        <v>17</v>
      </c>
      <c r="I313" s="104" t="s">
        <v>18</v>
      </c>
      <c r="J313" s="105" t="s">
        <v>22</v>
      </c>
      <c r="L313" s="106"/>
    </row>
    <row r="314" spans="1:12" ht="15.75" x14ac:dyDescent="0.3">
      <c r="B314" s="86" t="s">
        <v>1</v>
      </c>
      <c r="C314" s="88">
        <v>12</v>
      </c>
      <c r="D314" s="89">
        <v>10835</v>
      </c>
      <c r="E314" s="90"/>
      <c r="F314" s="89"/>
      <c r="G314" s="26"/>
      <c r="H314" s="23">
        <f>C314+E314</f>
        <v>12</v>
      </c>
      <c r="I314" s="24">
        <f>F314</f>
        <v>0</v>
      </c>
      <c r="J314" s="26">
        <f>D314+G314</f>
        <v>10835</v>
      </c>
      <c r="L314" s="106"/>
    </row>
    <row r="315" spans="1:12" ht="15.75" x14ac:dyDescent="0.3">
      <c r="B315" s="87" t="s">
        <v>2</v>
      </c>
      <c r="C315" s="88">
        <v>12</v>
      </c>
      <c r="D315" s="89">
        <v>10977</v>
      </c>
      <c r="E315" s="90"/>
      <c r="F315" s="89"/>
      <c r="G315" s="34"/>
      <c r="H315" s="31">
        <f>C315+E315</f>
        <v>12</v>
      </c>
      <c r="I315" s="32">
        <f t="shared" ref="I315:I325" si="62">F315</f>
        <v>0</v>
      </c>
      <c r="J315" s="34">
        <f>D315+G315</f>
        <v>10977</v>
      </c>
      <c r="L315" s="106"/>
    </row>
    <row r="316" spans="1:12" ht="15.75" x14ac:dyDescent="0.3">
      <c r="B316" s="87" t="s">
        <v>3</v>
      </c>
      <c r="C316" s="88">
        <v>12</v>
      </c>
      <c r="D316" s="89">
        <v>11379</v>
      </c>
      <c r="E316" s="90"/>
      <c r="F316" s="89"/>
      <c r="G316" s="34"/>
      <c r="H316" s="31">
        <f t="shared" ref="H316:H325" si="63">C316+E316</f>
        <v>12</v>
      </c>
      <c r="I316" s="32">
        <f t="shared" si="62"/>
        <v>0</v>
      </c>
      <c r="J316" s="34">
        <f>D316+G316</f>
        <v>11379</v>
      </c>
      <c r="L316" s="106"/>
    </row>
    <row r="317" spans="1:12" ht="15.75" x14ac:dyDescent="0.3">
      <c r="B317" s="87" t="s">
        <v>4</v>
      </c>
      <c r="C317" s="88">
        <v>12</v>
      </c>
      <c r="D317" s="89">
        <v>11379</v>
      </c>
      <c r="E317" s="90"/>
      <c r="F317" s="89"/>
      <c r="G317" s="34"/>
      <c r="H317" s="31">
        <f t="shared" si="63"/>
        <v>12</v>
      </c>
      <c r="I317" s="32">
        <f t="shared" si="62"/>
        <v>0</v>
      </c>
      <c r="J317" s="34">
        <f>D317+G317</f>
        <v>11379</v>
      </c>
      <c r="L317" s="106"/>
    </row>
    <row r="318" spans="1:12" ht="15.75" x14ac:dyDescent="0.3">
      <c r="B318" s="87" t="s">
        <v>5</v>
      </c>
      <c r="C318" s="88"/>
      <c r="D318" s="89"/>
      <c r="E318" s="90"/>
      <c r="F318" s="89"/>
      <c r="G318" s="34"/>
      <c r="H318" s="31">
        <f t="shared" si="63"/>
        <v>0</v>
      </c>
      <c r="I318" s="32">
        <f t="shared" si="62"/>
        <v>0</v>
      </c>
      <c r="J318" s="34">
        <f>D318+G318</f>
        <v>0</v>
      </c>
      <c r="L318" s="106"/>
    </row>
    <row r="319" spans="1:12" ht="15.75" x14ac:dyDescent="0.3">
      <c r="B319" s="87" t="s">
        <v>6</v>
      </c>
      <c r="C319" s="88"/>
      <c r="D319" s="89"/>
      <c r="E319" s="90"/>
      <c r="F319" s="89"/>
      <c r="G319" s="34"/>
      <c r="H319" s="31">
        <f t="shared" si="63"/>
        <v>0</v>
      </c>
      <c r="I319" s="32">
        <f t="shared" si="62"/>
        <v>0</v>
      </c>
      <c r="J319" s="34">
        <f t="shared" ref="J319:J325" si="64">D319+G319</f>
        <v>0</v>
      </c>
      <c r="L319" s="106"/>
    </row>
    <row r="320" spans="1:12" ht="15.75" x14ac:dyDescent="0.3">
      <c r="B320" s="91" t="s">
        <v>7</v>
      </c>
      <c r="C320" s="93"/>
      <c r="D320" s="94"/>
      <c r="E320" s="96"/>
      <c r="F320" s="94"/>
      <c r="G320" s="34"/>
      <c r="H320" s="31">
        <f t="shared" si="63"/>
        <v>0</v>
      </c>
      <c r="I320" s="32">
        <f t="shared" si="62"/>
        <v>0</v>
      </c>
      <c r="J320" s="34">
        <f t="shared" si="64"/>
        <v>0</v>
      </c>
      <c r="L320" s="106"/>
    </row>
    <row r="321" spans="1:12" ht="15.75" x14ac:dyDescent="0.3">
      <c r="B321" s="87" t="s">
        <v>8</v>
      </c>
      <c r="C321" s="93"/>
      <c r="D321" s="94"/>
      <c r="E321" s="96"/>
      <c r="F321" s="94"/>
      <c r="G321" s="92"/>
      <c r="H321" s="31">
        <f t="shared" si="63"/>
        <v>0</v>
      </c>
      <c r="I321" s="32">
        <f t="shared" si="62"/>
        <v>0</v>
      </c>
      <c r="J321" s="34">
        <f t="shared" si="64"/>
        <v>0</v>
      </c>
      <c r="L321" s="106"/>
    </row>
    <row r="322" spans="1:12" ht="15.75" x14ac:dyDescent="0.3">
      <c r="B322" s="87" t="s">
        <v>9</v>
      </c>
      <c r="C322" s="93"/>
      <c r="D322" s="94"/>
      <c r="E322" s="96"/>
      <c r="F322" s="94"/>
      <c r="G322" s="34"/>
      <c r="H322" s="31">
        <f t="shared" si="63"/>
        <v>0</v>
      </c>
      <c r="I322" s="32">
        <f t="shared" si="62"/>
        <v>0</v>
      </c>
      <c r="J322" s="34">
        <f t="shared" si="64"/>
        <v>0</v>
      </c>
      <c r="L322" s="106"/>
    </row>
    <row r="323" spans="1:12" ht="15.75" x14ac:dyDescent="0.3">
      <c r="B323" s="87" t="s">
        <v>10</v>
      </c>
      <c r="C323" s="93"/>
      <c r="D323" s="94"/>
      <c r="E323" s="96"/>
      <c r="F323" s="94"/>
      <c r="G323" s="34"/>
      <c r="H323" s="31">
        <f t="shared" si="63"/>
        <v>0</v>
      </c>
      <c r="I323" s="32">
        <f t="shared" si="62"/>
        <v>0</v>
      </c>
      <c r="J323" s="34">
        <f t="shared" si="64"/>
        <v>0</v>
      </c>
      <c r="L323" s="106"/>
    </row>
    <row r="324" spans="1:12" ht="15.75" x14ac:dyDescent="0.3">
      <c r="B324" s="87" t="s">
        <v>11</v>
      </c>
      <c r="C324" s="93"/>
      <c r="D324" s="94"/>
      <c r="E324" s="96"/>
      <c r="F324" s="94"/>
      <c r="G324" s="92"/>
      <c r="H324" s="31">
        <f t="shared" si="63"/>
        <v>0</v>
      </c>
      <c r="I324" s="32">
        <f t="shared" si="62"/>
        <v>0</v>
      </c>
      <c r="J324" s="34">
        <f t="shared" si="64"/>
        <v>0</v>
      </c>
      <c r="L324" s="106"/>
    </row>
    <row r="325" spans="1:12" ht="16.5" thickBot="1" x14ac:dyDescent="0.35">
      <c r="B325" s="95" t="s">
        <v>12</v>
      </c>
      <c r="C325" s="88"/>
      <c r="D325" s="89"/>
      <c r="E325" s="90"/>
      <c r="F325" s="89"/>
      <c r="G325" s="41"/>
      <c r="H325" s="38">
        <f t="shared" si="63"/>
        <v>0</v>
      </c>
      <c r="I325" s="39">
        <f t="shared" si="62"/>
        <v>0</v>
      </c>
      <c r="J325" s="41">
        <f t="shared" si="64"/>
        <v>0</v>
      </c>
      <c r="L325" s="106"/>
    </row>
    <row r="326" spans="1:12" ht="15.75" thickBot="1" x14ac:dyDescent="0.3">
      <c r="B326" s="50" t="s">
        <v>13</v>
      </c>
      <c r="C326" s="15" t="s">
        <v>23</v>
      </c>
      <c r="D326" s="78">
        <f>SUM(D314:D325)</f>
        <v>44570</v>
      </c>
      <c r="E326" s="17" t="s">
        <v>23</v>
      </c>
      <c r="F326" s="78">
        <f>SUM(F314:F325)</f>
        <v>0</v>
      </c>
      <c r="G326" s="18">
        <f>SUM(G314:G325)</f>
        <v>0</v>
      </c>
      <c r="H326" s="15" t="s">
        <v>23</v>
      </c>
      <c r="I326" s="19">
        <f>SUM(I314:I325)</f>
        <v>0</v>
      </c>
      <c r="J326" s="18">
        <f>SUM(J314:J325)</f>
        <v>44570</v>
      </c>
      <c r="L326" s="106"/>
    </row>
    <row r="327" spans="1:12" ht="15.75" thickBot="1" x14ac:dyDescent="0.3"/>
    <row r="328" spans="1:12" ht="73.5" customHeight="1" thickBot="1" x14ac:dyDescent="0.3">
      <c r="A328" s="101">
        <v>1</v>
      </c>
      <c r="B328" s="75" t="s">
        <v>44</v>
      </c>
      <c r="C328" s="149" t="s">
        <v>69</v>
      </c>
      <c r="D328" s="150"/>
      <c r="E328" s="150"/>
      <c r="F328" s="150"/>
      <c r="G328" s="150"/>
      <c r="H328" s="150"/>
      <c r="I328" s="150"/>
      <c r="J328" s="151"/>
      <c r="L328" s="106"/>
    </row>
    <row r="329" spans="1:12" ht="15.75" thickBot="1" x14ac:dyDescent="0.3">
      <c r="B329" s="82">
        <v>1</v>
      </c>
      <c r="C329" s="83">
        <v>2</v>
      </c>
      <c r="D329" s="84">
        <v>3</v>
      </c>
      <c r="E329" s="83">
        <v>4</v>
      </c>
      <c r="F329" s="84">
        <v>5</v>
      </c>
      <c r="G329" s="83">
        <v>6</v>
      </c>
      <c r="H329" s="83">
        <v>7</v>
      </c>
      <c r="I329" s="83">
        <v>8</v>
      </c>
      <c r="J329" s="85">
        <v>9</v>
      </c>
      <c r="L329" s="106"/>
    </row>
    <row r="330" spans="1:12" ht="15.75" thickBot="1" x14ac:dyDescent="0.3">
      <c r="B330" s="122" t="s">
        <v>0</v>
      </c>
      <c r="C330" s="124" t="s">
        <v>14</v>
      </c>
      <c r="D330" s="152" t="s">
        <v>21</v>
      </c>
      <c r="E330" s="126" t="s">
        <v>20</v>
      </c>
      <c r="F330" s="152" t="s">
        <v>19</v>
      </c>
      <c r="G330" s="130" t="s">
        <v>21</v>
      </c>
      <c r="H330" s="132" t="s">
        <v>16</v>
      </c>
      <c r="I330" s="133"/>
      <c r="J330" s="134"/>
      <c r="L330" s="106"/>
    </row>
    <row r="331" spans="1:12" ht="30.75" thickBot="1" x14ac:dyDescent="0.3">
      <c r="B331" s="123"/>
      <c r="C331" s="125"/>
      <c r="D331" s="153"/>
      <c r="E331" s="127"/>
      <c r="F331" s="153"/>
      <c r="G331" s="131"/>
      <c r="H331" s="103" t="s">
        <v>17</v>
      </c>
      <c r="I331" s="104" t="s">
        <v>18</v>
      </c>
      <c r="J331" s="105" t="s">
        <v>22</v>
      </c>
      <c r="L331" s="106"/>
    </row>
    <row r="332" spans="1:12" ht="15.75" x14ac:dyDescent="0.3">
      <c r="B332" s="86" t="s">
        <v>1</v>
      </c>
      <c r="C332" s="88">
        <v>2</v>
      </c>
      <c r="D332" s="89">
        <v>592</v>
      </c>
      <c r="E332" s="90">
        <v>3</v>
      </c>
      <c r="F332" s="89">
        <v>1257</v>
      </c>
      <c r="G332" s="26"/>
      <c r="H332" s="23">
        <f>C332+E332</f>
        <v>5</v>
      </c>
      <c r="I332" s="24">
        <f>F332</f>
        <v>1257</v>
      </c>
      <c r="J332" s="26">
        <f>D332+G332</f>
        <v>592</v>
      </c>
      <c r="L332" s="106"/>
    </row>
    <row r="333" spans="1:12" ht="15.75" x14ac:dyDescent="0.3">
      <c r="B333" s="87" t="s">
        <v>2</v>
      </c>
      <c r="C333" s="88">
        <v>2</v>
      </c>
      <c r="D333" s="89">
        <v>592</v>
      </c>
      <c r="E333" s="90">
        <v>3</v>
      </c>
      <c r="F333" s="89">
        <v>1257</v>
      </c>
      <c r="G333" s="34"/>
      <c r="H333" s="31">
        <f>C333+E333</f>
        <v>5</v>
      </c>
      <c r="I333" s="32">
        <f t="shared" ref="I333:I343" si="65">F333</f>
        <v>1257</v>
      </c>
      <c r="J333" s="34">
        <f>D333+G333</f>
        <v>592</v>
      </c>
      <c r="L333" s="106"/>
    </row>
    <row r="334" spans="1:12" ht="15.75" x14ac:dyDescent="0.3">
      <c r="B334" s="87" t="s">
        <v>3</v>
      </c>
      <c r="C334" s="88">
        <v>2</v>
      </c>
      <c r="D334" s="89">
        <v>1361</v>
      </c>
      <c r="E334" s="90">
        <v>3</v>
      </c>
      <c r="F334" s="89">
        <v>2322</v>
      </c>
      <c r="G334" s="34"/>
      <c r="H334" s="31">
        <f t="shared" ref="H334:H343" si="66">C334+E334</f>
        <v>5</v>
      </c>
      <c r="I334" s="32">
        <f t="shared" si="65"/>
        <v>2322</v>
      </c>
      <c r="J334" s="34">
        <f>D334+G334</f>
        <v>1361</v>
      </c>
      <c r="L334" s="106"/>
    </row>
    <row r="335" spans="1:12" ht="15.75" x14ac:dyDescent="0.3">
      <c r="B335" s="87" t="s">
        <v>4</v>
      </c>
      <c r="C335" s="88">
        <v>2</v>
      </c>
      <c r="D335" s="89">
        <v>1361</v>
      </c>
      <c r="E335" s="90">
        <v>3</v>
      </c>
      <c r="F335" s="89">
        <v>2322</v>
      </c>
      <c r="G335" s="34"/>
      <c r="H335" s="31">
        <f t="shared" si="66"/>
        <v>5</v>
      </c>
      <c r="I335" s="32">
        <f t="shared" si="65"/>
        <v>2322</v>
      </c>
      <c r="J335" s="34">
        <f>D335+G335</f>
        <v>1361</v>
      </c>
      <c r="L335" s="106"/>
    </row>
    <row r="336" spans="1:12" ht="15.75" x14ac:dyDescent="0.3">
      <c r="B336" s="87" t="s">
        <v>5</v>
      </c>
      <c r="C336" s="88"/>
      <c r="D336" s="89"/>
      <c r="E336" s="90"/>
      <c r="F336" s="89"/>
      <c r="G336" s="34"/>
      <c r="H336" s="31">
        <f t="shared" si="66"/>
        <v>0</v>
      </c>
      <c r="I336" s="32">
        <f t="shared" si="65"/>
        <v>0</v>
      </c>
      <c r="J336" s="34">
        <f>D336+G336</f>
        <v>0</v>
      </c>
      <c r="L336" s="106"/>
    </row>
    <row r="337" spans="1:12" ht="15.75" x14ac:dyDescent="0.3">
      <c r="B337" s="87" t="s">
        <v>6</v>
      </c>
      <c r="C337" s="88"/>
      <c r="D337" s="89"/>
      <c r="E337" s="90"/>
      <c r="F337" s="89"/>
      <c r="G337" s="34"/>
      <c r="H337" s="31">
        <f t="shared" si="66"/>
        <v>0</v>
      </c>
      <c r="I337" s="32">
        <f t="shared" si="65"/>
        <v>0</v>
      </c>
      <c r="J337" s="34">
        <f t="shared" ref="J337:J343" si="67">D337+G337</f>
        <v>0</v>
      </c>
      <c r="L337" s="106"/>
    </row>
    <row r="338" spans="1:12" ht="15.75" x14ac:dyDescent="0.3">
      <c r="B338" s="91" t="s">
        <v>7</v>
      </c>
      <c r="C338" s="93"/>
      <c r="D338" s="94"/>
      <c r="E338" s="96"/>
      <c r="F338" s="94"/>
      <c r="G338" s="34"/>
      <c r="H338" s="31">
        <f t="shared" si="66"/>
        <v>0</v>
      </c>
      <c r="I338" s="32">
        <f t="shared" si="65"/>
        <v>0</v>
      </c>
      <c r="J338" s="34">
        <f t="shared" si="67"/>
        <v>0</v>
      </c>
      <c r="L338" s="106"/>
    </row>
    <row r="339" spans="1:12" ht="15.75" x14ac:dyDescent="0.3">
      <c r="B339" s="87" t="s">
        <v>8</v>
      </c>
      <c r="C339" s="93"/>
      <c r="D339" s="94"/>
      <c r="E339" s="96"/>
      <c r="F339" s="94"/>
      <c r="G339" s="92"/>
      <c r="H339" s="31">
        <f t="shared" si="66"/>
        <v>0</v>
      </c>
      <c r="I339" s="32">
        <f t="shared" si="65"/>
        <v>0</v>
      </c>
      <c r="J339" s="34">
        <f t="shared" si="67"/>
        <v>0</v>
      </c>
      <c r="L339" s="106"/>
    </row>
    <row r="340" spans="1:12" ht="15.75" x14ac:dyDescent="0.3">
      <c r="B340" s="87" t="s">
        <v>9</v>
      </c>
      <c r="C340" s="93"/>
      <c r="D340" s="94"/>
      <c r="E340" s="96"/>
      <c r="F340" s="94"/>
      <c r="G340" s="34"/>
      <c r="H340" s="31">
        <f t="shared" si="66"/>
        <v>0</v>
      </c>
      <c r="I340" s="32">
        <f t="shared" si="65"/>
        <v>0</v>
      </c>
      <c r="J340" s="34">
        <f t="shared" si="67"/>
        <v>0</v>
      </c>
      <c r="L340" s="106"/>
    </row>
    <row r="341" spans="1:12" ht="15.75" x14ac:dyDescent="0.3">
      <c r="B341" s="87" t="s">
        <v>10</v>
      </c>
      <c r="C341" s="93"/>
      <c r="D341" s="94"/>
      <c r="E341" s="96"/>
      <c r="F341" s="94"/>
      <c r="G341" s="34"/>
      <c r="H341" s="31">
        <f t="shared" si="66"/>
        <v>0</v>
      </c>
      <c r="I341" s="32">
        <f t="shared" si="65"/>
        <v>0</v>
      </c>
      <c r="J341" s="34">
        <f t="shared" si="67"/>
        <v>0</v>
      </c>
      <c r="L341" s="106"/>
    </row>
    <row r="342" spans="1:12" ht="15.75" x14ac:dyDescent="0.3">
      <c r="B342" s="87" t="s">
        <v>11</v>
      </c>
      <c r="C342" s="93"/>
      <c r="D342" s="94"/>
      <c r="E342" s="96"/>
      <c r="F342" s="94"/>
      <c r="G342" s="92"/>
      <c r="H342" s="31">
        <f t="shared" si="66"/>
        <v>0</v>
      </c>
      <c r="I342" s="32">
        <f t="shared" si="65"/>
        <v>0</v>
      </c>
      <c r="J342" s="34">
        <f t="shared" si="67"/>
        <v>0</v>
      </c>
      <c r="L342" s="106"/>
    </row>
    <row r="343" spans="1:12" ht="16.5" thickBot="1" x14ac:dyDescent="0.35">
      <c r="B343" s="95" t="s">
        <v>12</v>
      </c>
      <c r="C343" s="88"/>
      <c r="D343" s="89"/>
      <c r="E343" s="90"/>
      <c r="F343" s="89"/>
      <c r="G343" s="41"/>
      <c r="H343" s="38">
        <f t="shared" si="66"/>
        <v>0</v>
      </c>
      <c r="I343" s="39">
        <f t="shared" si="65"/>
        <v>0</v>
      </c>
      <c r="J343" s="41">
        <f t="shared" si="67"/>
        <v>0</v>
      </c>
      <c r="L343" s="106"/>
    </row>
    <row r="344" spans="1:12" ht="15.75" thickBot="1" x14ac:dyDescent="0.3">
      <c r="B344" s="50" t="s">
        <v>13</v>
      </c>
      <c r="C344" s="15" t="s">
        <v>23</v>
      </c>
      <c r="D344" s="78">
        <f>SUM(D332:D343)</f>
        <v>3906</v>
      </c>
      <c r="E344" s="17" t="s">
        <v>23</v>
      </c>
      <c r="F344" s="78">
        <f>SUM(F332:F343)</f>
        <v>7158</v>
      </c>
      <c r="G344" s="18">
        <f>SUM(G332:G343)</f>
        <v>0</v>
      </c>
      <c r="H344" s="15" t="s">
        <v>23</v>
      </c>
      <c r="I344" s="19">
        <f>SUM(I332:I343)</f>
        <v>7158</v>
      </c>
      <c r="J344" s="18">
        <f>SUM(J332:J343)</f>
        <v>3906</v>
      </c>
      <c r="L344" s="106"/>
    </row>
    <row r="345" spans="1:12" ht="15.75" thickBot="1" x14ac:dyDescent="0.3"/>
    <row r="346" spans="1:12" ht="73.5" customHeight="1" thickBot="1" x14ac:dyDescent="0.3">
      <c r="A346" s="101">
        <v>1</v>
      </c>
      <c r="B346" s="75" t="s">
        <v>44</v>
      </c>
      <c r="C346" s="149" t="s">
        <v>70</v>
      </c>
      <c r="D346" s="150"/>
      <c r="E346" s="150"/>
      <c r="F346" s="150"/>
      <c r="G346" s="150"/>
      <c r="H346" s="150"/>
      <c r="I346" s="150"/>
      <c r="J346" s="151"/>
      <c r="L346" s="106"/>
    </row>
    <row r="347" spans="1:12" ht="15.75" thickBot="1" x14ac:dyDescent="0.3">
      <c r="B347" s="82">
        <v>1</v>
      </c>
      <c r="C347" s="83">
        <v>2</v>
      </c>
      <c r="D347" s="84">
        <v>3</v>
      </c>
      <c r="E347" s="83">
        <v>4</v>
      </c>
      <c r="F347" s="84">
        <v>5</v>
      </c>
      <c r="G347" s="83">
        <v>6</v>
      </c>
      <c r="H347" s="83">
        <v>7</v>
      </c>
      <c r="I347" s="83">
        <v>8</v>
      </c>
      <c r="J347" s="85">
        <v>9</v>
      </c>
      <c r="L347" s="106"/>
    </row>
    <row r="348" spans="1:12" ht="15.75" thickBot="1" x14ac:dyDescent="0.3">
      <c r="B348" s="122" t="s">
        <v>0</v>
      </c>
      <c r="C348" s="124" t="s">
        <v>14</v>
      </c>
      <c r="D348" s="152" t="s">
        <v>21</v>
      </c>
      <c r="E348" s="126" t="s">
        <v>20</v>
      </c>
      <c r="F348" s="152" t="s">
        <v>19</v>
      </c>
      <c r="G348" s="130" t="s">
        <v>21</v>
      </c>
      <c r="H348" s="132" t="s">
        <v>16</v>
      </c>
      <c r="I348" s="133"/>
      <c r="J348" s="134"/>
      <c r="L348" s="106"/>
    </row>
    <row r="349" spans="1:12" ht="30.75" thickBot="1" x14ac:dyDescent="0.3">
      <c r="B349" s="123"/>
      <c r="C349" s="125"/>
      <c r="D349" s="153"/>
      <c r="E349" s="127"/>
      <c r="F349" s="153"/>
      <c r="G349" s="131"/>
      <c r="H349" s="103" t="s">
        <v>17</v>
      </c>
      <c r="I349" s="104" t="s">
        <v>18</v>
      </c>
      <c r="J349" s="105" t="s">
        <v>22</v>
      </c>
      <c r="L349" s="106"/>
    </row>
    <row r="350" spans="1:12" ht="15.75" x14ac:dyDescent="0.3">
      <c r="B350" s="86" t="s">
        <v>1</v>
      </c>
      <c r="C350" s="88">
        <v>3</v>
      </c>
      <c r="D350" s="89">
        <v>5180</v>
      </c>
      <c r="E350" s="90">
        <v>3</v>
      </c>
      <c r="F350" s="89">
        <v>3639</v>
      </c>
      <c r="G350" s="26"/>
      <c r="H350" s="23">
        <f>C350+E350</f>
        <v>6</v>
      </c>
      <c r="I350" s="24">
        <f>F350</f>
        <v>3639</v>
      </c>
      <c r="J350" s="26">
        <f>D350+G350</f>
        <v>5180</v>
      </c>
      <c r="L350" s="106"/>
    </row>
    <row r="351" spans="1:12" ht="15.75" x14ac:dyDescent="0.3">
      <c r="B351" s="87" t="s">
        <v>2</v>
      </c>
      <c r="C351" s="88">
        <v>3</v>
      </c>
      <c r="D351" s="89">
        <f>5180+4309</f>
        <v>9489</v>
      </c>
      <c r="E351" s="90">
        <v>3</v>
      </c>
      <c r="F351" s="89">
        <f>3639+3637</f>
        <v>7276</v>
      </c>
      <c r="G351" s="34"/>
      <c r="H351" s="31">
        <f>C351+E351</f>
        <v>6</v>
      </c>
      <c r="I351" s="32">
        <f t="shared" ref="I351:I361" si="68">F351</f>
        <v>7276</v>
      </c>
      <c r="J351" s="34">
        <f>D351+G351</f>
        <v>9489</v>
      </c>
      <c r="L351" s="106"/>
    </row>
    <row r="352" spans="1:12" ht="15.75" x14ac:dyDescent="0.3">
      <c r="B352" s="87" t="s">
        <v>3</v>
      </c>
      <c r="C352" s="88">
        <v>3</v>
      </c>
      <c r="D352" s="89">
        <f>955+3859+712</f>
        <v>5526</v>
      </c>
      <c r="E352" s="90">
        <v>3</v>
      </c>
      <c r="F352" s="89">
        <f>602+5030</f>
        <v>5632</v>
      </c>
      <c r="G352" s="34"/>
      <c r="H352" s="31">
        <f t="shared" ref="H352:H361" si="69">C352+E352</f>
        <v>6</v>
      </c>
      <c r="I352" s="32">
        <f t="shared" si="68"/>
        <v>5632</v>
      </c>
      <c r="J352" s="34">
        <f>D352+G352</f>
        <v>5526</v>
      </c>
      <c r="L352" s="106"/>
    </row>
    <row r="353" spans="1:12" ht="15.75" x14ac:dyDescent="0.3">
      <c r="B353" s="87" t="s">
        <v>4</v>
      </c>
      <c r="C353" s="88">
        <v>3</v>
      </c>
      <c r="D353" s="89">
        <v>5526</v>
      </c>
      <c r="E353" s="90">
        <v>3</v>
      </c>
      <c r="F353" s="89">
        <v>5632</v>
      </c>
      <c r="G353" s="34"/>
      <c r="H353" s="31">
        <f t="shared" si="69"/>
        <v>6</v>
      </c>
      <c r="I353" s="32">
        <f t="shared" si="68"/>
        <v>5632</v>
      </c>
      <c r="J353" s="34">
        <f>D353+G353</f>
        <v>5526</v>
      </c>
      <c r="L353" s="106"/>
    </row>
    <row r="354" spans="1:12" ht="15.75" x14ac:dyDescent="0.3">
      <c r="B354" s="87" t="s">
        <v>5</v>
      </c>
      <c r="C354" s="88"/>
      <c r="D354" s="89"/>
      <c r="E354" s="90"/>
      <c r="F354" s="89"/>
      <c r="G354" s="34"/>
      <c r="H354" s="31">
        <f t="shared" si="69"/>
        <v>0</v>
      </c>
      <c r="I354" s="32">
        <f t="shared" si="68"/>
        <v>0</v>
      </c>
      <c r="J354" s="34">
        <f>D354+G354</f>
        <v>0</v>
      </c>
      <c r="L354" s="106"/>
    </row>
    <row r="355" spans="1:12" ht="15.75" x14ac:dyDescent="0.3">
      <c r="B355" s="87" t="s">
        <v>6</v>
      </c>
      <c r="C355" s="88"/>
      <c r="D355" s="89"/>
      <c r="E355" s="90"/>
      <c r="F355" s="89"/>
      <c r="G355" s="34"/>
      <c r="H355" s="31">
        <f t="shared" si="69"/>
        <v>0</v>
      </c>
      <c r="I355" s="32">
        <f t="shared" si="68"/>
        <v>0</v>
      </c>
      <c r="J355" s="34">
        <f t="shared" ref="J355:J361" si="70">D355+G355</f>
        <v>0</v>
      </c>
      <c r="L355" s="106"/>
    </row>
    <row r="356" spans="1:12" ht="15.75" x14ac:dyDescent="0.3">
      <c r="B356" s="91" t="s">
        <v>7</v>
      </c>
      <c r="C356" s="93"/>
      <c r="D356" s="94"/>
      <c r="E356" s="96"/>
      <c r="F356" s="94"/>
      <c r="G356" s="34"/>
      <c r="H356" s="31">
        <f t="shared" si="69"/>
        <v>0</v>
      </c>
      <c r="I356" s="32">
        <f t="shared" si="68"/>
        <v>0</v>
      </c>
      <c r="J356" s="34">
        <f t="shared" si="70"/>
        <v>0</v>
      </c>
      <c r="L356" s="106"/>
    </row>
    <row r="357" spans="1:12" ht="15.75" x14ac:dyDescent="0.3">
      <c r="B357" s="87" t="s">
        <v>8</v>
      </c>
      <c r="C357" s="93"/>
      <c r="D357" s="94"/>
      <c r="E357" s="96"/>
      <c r="F357" s="94"/>
      <c r="G357" s="92"/>
      <c r="H357" s="31">
        <f t="shared" si="69"/>
        <v>0</v>
      </c>
      <c r="I357" s="32">
        <f t="shared" si="68"/>
        <v>0</v>
      </c>
      <c r="J357" s="34">
        <f t="shared" si="70"/>
        <v>0</v>
      </c>
      <c r="L357" s="106"/>
    </row>
    <row r="358" spans="1:12" ht="15.75" x14ac:dyDescent="0.3">
      <c r="B358" s="87" t="s">
        <v>9</v>
      </c>
      <c r="C358" s="93"/>
      <c r="D358" s="94"/>
      <c r="E358" s="96"/>
      <c r="F358" s="94"/>
      <c r="G358" s="34"/>
      <c r="H358" s="31">
        <f t="shared" si="69"/>
        <v>0</v>
      </c>
      <c r="I358" s="32">
        <f t="shared" si="68"/>
        <v>0</v>
      </c>
      <c r="J358" s="34">
        <f t="shared" si="70"/>
        <v>0</v>
      </c>
      <c r="L358" s="106"/>
    </row>
    <row r="359" spans="1:12" ht="15.75" x14ac:dyDescent="0.3">
      <c r="B359" s="87" t="s">
        <v>10</v>
      </c>
      <c r="C359" s="93"/>
      <c r="D359" s="94"/>
      <c r="E359" s="96"/>
      <c r="F359" s="94"/>
      <c r="G359" s="34"/>
      <c r="H359" s="31">
        <f t="shared" si="69"/>
        <v>0</v>
      </c>
      <c r="I359" s="32">
        <f t="shared" si="68"/>
        <v>0</v>
      </c>
      <c r="J359" s="34">
        <f t="shared" si="70"/>
        <v>0</v>
      </c>
      <c r="L359" s="106"/>
    </row>
    <row r="360" spans="1:12" ht="15.75" x14ac:dyDescent="0.3">
      <c r="B360" s="87" t="s">
        <v>11</v>
      </c>
      <c r="C360" s="93"/>
      <c r="D360" s="94"/>
      <c r="E360" s="96"/>
      <c r="F360" s="94"/>
      <c r="G360" s="92"/>
      <c r="H360" s="31">
        <f t="shared" si="69"/>
        <v>0</v>
      </c>
      <c r="I360" s="32">
        <f t="shared" si="68"/>
        <v>0</v>
      </c>
      <c r="J360" s="34">
        <f t="shared" si="70"/>
        <v>0</v>
      </c>
      <c r="L360" s="106"/>
    </row>
    <row r="361" spans="1:12" ht="16.5" thickBot="1" x14ac:dyDescent="0.35">
      <c r="B361" s="95" t="s">
        <v>12</v>
      </c>
      <c r="C361" s="88"/>
      <c r="D361" s="89"/>
      <c r="E361" s="90"/>
      <c r="F361" s="89"/>
      <c r="G361" s="41"/>
      <c r="H361" s="38">
        <f t="shared" si="69"/>
        <v>0</v>
      </c>
      <c r="I361" s="39">
        <f t="shared" si="68"/>
        <v>0</v>
      </c>
      <c r="J361" s="41">
        <f t="shared" si="70"/>
        <v>0</v>
      </c>
      <c r="L361" s="106"/>
    </row>
    <row r="362" spans="1:12" ht="15.75" thickBot="1" x14ac:dyDescent="0.3">
      <c r="B362" s="50" t="s">
        <v>13</v>
      </c>
      <c r="C362" s="15" t="s">
        <v>23</v>
      </c>
      <c r="D362" s="78">
        <f>SUM(D350:D361)</f>
        <v>25721</v>
      </c>
      <c r="E362" s="17" t="s">
        <v>23</v>
      </c>
      <c r="F362" s="78">
        <f>SUM(F350:F361)</f>
        <v>22179</v>
      </c>
      <c r="G362" s="18">
        <f>SUM(G350:G361)</f>
        <v>0</v>
      </c>
      <c r="H362" s="15" t="s">
        <v>23</v>
      </c>
      <c r="I362" s="19">
        <f>SUM(I350:I361)</f>
        <v>22179</v>
      </c>
      <c r="J362" s="18">
        <f>SUM(J350:J361)</f>
        <v>25721</v>
      </c>
      <c r="L362" s="106"/>
    </row>
    <row r="363" spans="1:12" ht="15.75" thickBot="1" x14ac:dyDescent="0.3"/>
    <row r="364" spans="1:12" ht="73.5" customHeight="1" thickBot="1" x14ac:dyDescent="0.3">
      <c r="A364" s="101">
        <v>1</v>
      </c>
      <c r="B364" s="75" t="s">
        <v>44</v>
      </c>
      <c r="C364" s="149" t="s">
        <v>71</v>
      </c>
      <c r="D364" s="150"/>
      <c r="E364" s="150"/>
      <c r="F364" s="150"/>
      <c r="G364" s="150"/>
      <c r="H364" s="150"/>
      <c r="I364" s="150"/>
      <c r="J364" s="151"/>
      <c r="L364" s="106"/>
    </row>
    <row r="365" spans="1:12" ht="15.75" thickBot="1" x14ac:dyDescent="0.3">
      <c r="B365" s="82">
        <v>1</v>
      </c>
      <c r="C365" s="83">
        <v>2</v>
      </c>
      <c r="D365" s="84">
        <v>3</v>
      </c>
      <c r="E365" s="83">
        <v>4</v>
      </c>
      <c r="F365" s="84">
        <v>5</v>
      </c>
      <c r="G365" s="83">
        <v>6</v>
      </c>
      <c r="H365" s="83">
        <v>7</v>
      </c>
      <c r="I365" s="83">
        <v>8</v>
      </c>
      <c r="J365" s="85">
        <v>9</v>
      </c>
      <c r="L365" s="106"/>
    </row>
    <row r="366" spans="1:12" ht="15.75" thickBot="1" x14ac:dyDescent="0.3">
      <c r="B366" s="122" t="s">
        <v>0</v>
      </c>
      <c r="C366" s="124" t="s">
        <v>14</v>
      </c>
      <c r="D366" s="152" t="s">
        <v>21</v>
      </c>
      <c r="E366" s="126" t="s">
        <v>20</v>
      </c>
      <c r="F366" s="152" t="s">
        <v>19</v>
      </c>
      <c r="G366" s="130" t="s">
        <v>21</v>
      </c>
      <c r="H366" s="132" t="s">
        <v>16</v>
      </c>
      <c r="I366" s="133"/>
      <c r="J366" s="134"/>
      <c r="L366" s="106"/>
    </row>
    <row r="367" spans="1:12" ht="30.75" thickBot="1" x14ac:dyDescent="0.3">
      <c r="B367" s="123"/>
      <c r="C367" s="125"/>
      <c r="D367" s="153"/>
      <c r="E367" s="127"/>
      <c r="F367" s="153"/>
      <c r="G367" s="131"/>
      <c r="H367" s="103" t="s">
        <v>17</v>
      </c>
      <c r="I367" s="104" t="s">
        <v>18</v>
      </c>
      <c r="J367" s="105" t="s">
        <v>22</v>
      </c>
      <c r="L367" s="106"/>
    </row>
    <row r="368" spans="1:12" ht="15.75" x14ac:dyDescent="0.3">
      <c r="B368" s="86" t="s">
        <v>1</v>
      </c>
      <c r="C368" s="88">
        <v>27</v>
      </c>
      <c r="D368" s="89">
        <v>17032</v>
      </c>
      <c r="E368" s="90">
        <v>5</v>
      </c>
      <c r="F368" s="89">
        <f>864+1733</f>
        <v>2597</v>
      </c>
      <c r="G368" s="26"/>
      <c r="H368" s="23">
        <f>C368+E368</f>
        <v>32</v>
      </c>
      <c r="I368" s="24">
        <f>F368</f>
        <v>2597</v>
      </c>
      <c r="J368" s="26">
        <f>D368+G368</f>
        <v>17032</v>
      </c>
      <c r="L368" s="106"/>
    </row>
    <row r="369" spans="1:12" ht="15.75" x14ac:dyDescent="0.3">
      <c r="B369" s="87" t="s">
        <v>2</v>
      </c>
      <c r="C369" s="88">
        <v>27</v>
      </c>
      <c r="D369" s="89">
        <v>16516</v>
      </c>
      <c r="E369" s="90">
        <v>5</v>
      </c>
      <c r="F369" s="89">
        <f>852+1706</f>
        <v>2558</v>
      </c>
      <c r="G369" s="34"/>
      <c r="H369" s="31">
        <f>C369+E369</f>
        <v>32</v>
      </c>
      <c r="I369" s="32">
        <f t="shared" ref="I369:I379" si="71">F369</f>
        <v>2558</v>
      </c>
      <c r="J369" s="34">
        <f>D369+G369</f>
        <v>16516</v>
      </c>
      <c r="L369" s="106"/>
    </row>
    <row r="370" spans="1:12" ht="15.75" x14ac:dyDescent="0.3">
      <c r="B370" s="87" t="s">
        <v>3</v>
      </c>
      <c r="C370" s="88">
        <v>27</v>
      </c>
      <c r="D370" s="89">
        <f>712+18873</f>
        <v>19585</v>
      </c>
      <c r="E370" s="90">
        <v>5</v>
      </c>
      <c r="F370" s="89">
        <f>956+1913+7402</f>
        <v>10271</v>
      </c>
      <c r="G370" s="34"/>
      <c r="H370" s="31">
        <f t="shared" ref="H370:H379" si="72">C370+E370</f>
        <v>32</v>
      </c>
      <c r="I370" s="32">
        <f t="shared" si="71"/>
        <v>10271</v>
      </c>
      <c r="J370" s="34">
        <f>D370+G370</f>
        <v>19585</v>
      </c>
      <c r="L370" s="106"/>
    </row>
    <row r="371" spans="1:12" ht="15.75" x14ac:dyDescent="0.3">
      <c r="B371" s="87" t="s">
        <v>4</v>
      </c>
      <c r="C371" s="88">
        <v>27</v>
      </c>
      <c r="D371" s="89">
        <v>19585</v>
      </c>
      <c r="E371" s="90">
        <v>5</v>
      </c>
      <c r="F371" s="89">
        <v>10271</v>
      </c>
      <c r="G371" s="34"/>
      <c r="H371" s="31">
        <f t="shared" si="72"/>
        <v>32</v>
      </c>
      <c r="I371" s="32">
        <f t="shared" si="71"/>
        <v>10271</v>
      </c>
      <c r="J371" s="34">
        <f>D371+G371</f>
        <v>19585</v>
      </c>
      <c r="L371" s="106"/>
    </row>
    <row r="372" spans="1:12" ht="15.75" x14ac:dyDescent="0.3">
      <c r="B372" s="87" t="s">
        <v>5</v>
      </c>
      <c r="C372" s="88"/>
      <c r="D372" s="89"/>
      <c r="E372" s="90"/>
      <c r="F372" s="89"/>
      <c r="G372" s="34"/>
      <c r="H372" s="31">
        <f t="shared" si="72"/>
        <v>0</v>
      </c>
      <c r="I372" s="32">
        <f t="shared" si="71"/>
        <v>0</v>
      </c>
      <c r="J372" s="34">
        <f>D372+G372</f>
        <v>0</v>
      </c>
      <c r="L372" s="106"/>
    </row>
    <row r="373" spans="1:12" ht="15.75" x14ac:dyDescent="0.3">
      <c r="B373" s="87" t="s">
        <v>6</v>
      </c>
      <c r="C373" s="88"/>
      <c r="D373" s="89"/>
      <c r="E373" s="90"/>
      <c r="F373" s="89"/>
      <c r="G373" s="34"/>
      <c r="H373" s="31">
        <f t="shared" si="72"/>
        <v>0</v>
      </c>
      <c r="I373" s="32">
        <f t="shared" si="71"/>
        <v>0</v>
      </c>
      <c r="J373" s="34">
        <f t="shared" ref="J373:J379" si="73">D373+G373</f>
        <v>0</v>
      </c>
      <c r="L373" s="106"/>
    </row>
    <row r="374" spans="1:12" ht="15.75" x14ac:dyDescent="0.3">
      <c r="B374" s="91" t="s">
        <v>7</v>
      </c>
      <c r="C374" s="93"/>
      <c r="D374" s="94"/>
      <c r="E374" s="96"/>
      <c r="F374" s="94"/>
      <c r="G374" s="34"/>
      <c r="H374" s="31">
        <f t="shared" si="72"/>
        <v>0</v>
      </c>
      <c r="I374" s="32">
        <f t="shared" si="71"/>
        <v>0</v>
      </c>
      <c r="J374" s="34">
        <f t="shared" si="73"/>
        <v>0</v>
      </c>
      <c r="L374" s="106"/>
    </row>
    <row r="375" spans="1:12" ht="15.75" x14ac:dyDescent="0.3">
      <c r="B375" s="87" t="s">
        <v>8</v>
      </c>
      <c r="C375" s="93"/>
      <c r="D375" s="94"/>
      <c r="E375" s="96"/>
      <c r="F375" s="94"/>
      <c r="G375" s="92"/>
      <c r="H375" s="31">
        <f t="shared" si="72"/>
        <v>0</v>
      </c>
      <c r="I375" s="32">
        <f t="shared" si="71"/>
        <v>0</v>
      </c>
      <c r="J375" s="34">
        <f t="shared" si="73"/>
        <v>0</v>
      </c>
      <c r="L375" s="106"/>
    </row>
    <row r="376" spans="1:12" ht="15.75" x14ac:dyDescent="0.3">
      <c r="B376" s="87" t="s">
        <v>9</v>
      </c>
      <c r="C376" s="93"/>
      <c r="D376" s="94"/>
      <c r="E376" s="96"/>
      <c r="F376" s="94"/>
      <c r="G376" s="34"/>
      <c r="H376" s="31">
        <f t="shared" si="72"/>
        <v>0</v>
      </c>
      <c r="I376" s="32">
        <f t="shared" si="71"/>
        <v>0</v>
      </c>
      <c r="J376" s="34">
        <f t="shared" si="73"/>
        <v>0</v>
      </c>
      <c r="L376" s="106"/>
    </row>
    <row r="377" spans="1:12" ht="15.75" x14ac:dyDescent="0.3">
      <c r="B377" s="87" t="s">
        <v>10</v>
      </c>
      <c r="C377" s="93"/>
      <c r="D377" s="94"/>
      <c r="E377" s="96"/>
      <c r="F377" s="94"/>
      <c r="G377" s="34"/>
      <c r="H377" s="31">
        <f t="shared" si="72"/>
        <v>0</v>
      </c>
      <c r="I377" s="32">
        <f t="shared" si="71"/>
        <v>0</v>
      </c>
      <c r="J377" s="34">
        <f t="shared" si="73"/>
        <v>0</v>
      </c>
      <c r="L377" s="106"/>
    </row>
    <row r="378" spans="1:12" ht="15.75" x14ac:dyDescent="0.3">
      <c r="B378" s="87" t="s">
        <v>11</v>
      </c>
      <c r="C378" s="93"/>
      <c r="D378" s="94"/>
      <c r="E378" s="96"/>
      <c r="F378" s="94"/>
      <c r="G378" s="92"/>
      <c r="H378" s="31">
        <f t="shared" si="72"/>
        <v>0</v>
      </c>
      <c r="I378" s="32">
        <f t="shared" si="71"/>
        <v>0</v>
      </c>
      <c r="J378" s="34">
        <f t="shared" si="73"/>
        <v>0</v>
      </c>
      <c r="L378" s="106"/>
    </row>
    <row r="379" spans="1:12" ht="16.5" thickBot="1" x14ac:dyDescent="0.35">
      <c r="B379" s="95" t="s">
        <v>12</v>
      </c>
      <c r="C379" s="88"/>
      <c r="D379" s="89"/>
      <c r="E379" s="90"/>
      <c r="F379" s="89"/>
      <c r="G379" s="41"/>
      <c r="H379" s="38">
        <f t="shared" si="72"/>
        <v>0</v>
      </c>
      <c r="I379" s="39">
        <f t="shared" si="71"/>
        <v>0</v>
      </c>
      <c r="J379" s="41">
        <f t="shared" si="73"/>
        <v>0</v>
      </c>
      <c r="L379" s="106"/>
    </row>
    <row r="380" spans="1:12" ht="15.75" thickBot="1" x14ac:dyDescent="0.3">
      <c r="B380" s="50" t="s">
        <v>13</v>
      </c>
      <c r="C380" s="15" t="s">
        <v>23</v>
      </c>
      <c r="D380" s="78">
        <f>SUM(D368:D379)</f>
        <v>72718</v>
      </c>
      <c r="E380" s="17" t="s">
        <v>23</v>
      </c>
      <c r="F380" s="78">
        <f>SUM(F368:F379)</f>
        <v>25697</v>
      </c>
      <c r="G380" s="18">
        <f>SUM(G368:G379)</f>
        <v>0</v>
      </c>
      <c r="H380" s="15" t="s">
        <v>23</v>
      </c>
      <c r="I380" s="19">
        <f>SUM(I368:I379)</f>
        <v>25697</v>
      </c>
      <c r="J380" s="18">
        <f>SUM(J368:J379)</f>
        <v>72718</v>
      </c>
      <c r="L380" s="106"/>
    </row>
    <row r="381" spans="1:12" ht="14.25" customHeight="1" thickBot="1" x14ac:dyDescent="0.3"/>
    <row r="382" spans="1:12" ht="73.5" customHeight="1" thickBot="1" x14ac:dyDescent="0.3">
      <c r="A382" s="101">
        <v>1</v>
      </c>
      <c r="B382" s="75" t="s">
        <v>44</v>
      </c>
      <c r="C382" s="149" t="s">
        <v>72</v>
      </c>
      <c r="D382" s="150"/>
      <c r="E382" s="150"/>
      <c r="F382" s="150"/>
      <c r="G382" s="150"/>
      <c r="H382" s="150"/>
      <c r="I382" s="150"/>
      <c r="J382" s="151"/>
      <c r="L382" s="106"/>
    </row>
    <row r="383" spans="1:12" ht="15.75" thickBot="1" x14ac:dyDescent="0.3">
      <c r="B383" s="82">
        <v>1</v>
      </c>
      <c r="C383" s="83">
        <v>2</v>
      </c>
      <c r="D383" s="84">
        <v>3</v>
      </c>
      <c r="E383" s="83">
        <v>4</v>
      </c>
      <c r="F383" s="84">
        <v>5</v>
      </c>
      <c r="G383" s="83">
        <v>6</v>
      </c>
      <c r="H383" s="83">
        <v>7</v>
      </c>
      <c r="I383" s="83">
        <v>8</v>
      </c>
      <c r="J383" s="85">
        <v>9</v>
      </c>
      <c r="L383" s="106"/>
    </row>
    <row r="384" spans="1:12" ht="15.75" thickBot="1" x14ac:dyDescent="0.3">
      <c r="B384" s="122" t="s">
        <v>0</v>
      </c>
      <c r="C384" s="124" t="s">
        <v>14</v>
      </c>
      <c r="D384" s="152" t="s">
        <v>21</v>
      </c>
      <c r="E384" s="126" t="s">
        <v>20</v>
      </c>
      <c r="F384" s="152" t="s">
        <v>19</v>
      </c>
      <c r="G384" s="130" t="s">
        <v>21</v>
      </c>
      <c r="H384" s="132" t="s">
        <v>16</v>
      </c>
      <c r="I384" s="133"/>
      <c r="J384" s="134"/>
      <c r="L384" s="106"/>
    </row>
    <row r="385" spans="1:12" ht="30.75" thickBot="1" x14ac:dyDescent="0.3">
      <c r="B385" s="123"/>
      <c r="C385" s="125"/>
      <c r="D385" s="153"/>
      <c r="E385" s="127"/>
      <c r="F385" s="153"/>
      <c r="G385" s="131"/>
      <c r="H385" s="103" t="s">
        <v>17</v>
      </c>
      <c r="I385" s="104" t="s">
        <v>18</v>
      </c>
      <c r="J385" s="105" t="s">
        <v>22</v>
      </c>
      <c r="L385" s="106"/>
    </row>
    <row r="386" spans="1:12" ht="15.75" x14ac:dyDescent="0.3">
      <c r="B386" s="86" t="s">
        <v>1</v>
      </c>
      <c r="C386" s="88">
        <v>15</v>
      </c>
      <c r="D386" s="89">
        <v>6322</v>
      </c>
      <c r="E386" s="90">
        <v>2</v>
      </c>
      <c r="F386" s="89">
        <v>696</v>
      </c>
      <c r="G386" s="26"/>
      <c r="H386" s="23">
        <f>C386+E386</f>
        <v>17</v>
      </c>
      <c r="I386" s="24">
        <f>F386</f>
        <v>696</v>
      </c>
      <c r="J386" s="26">
        <f>D386+G386</f>
        <v>6322</v>
      </c>
      <c r="L386" s="106"/>
    </row>
    <row r="387" spans="1:12" ht="15.75" x14ac:dyDescent="0.3">
      <c r="B387" s="87" t="s">
        <v>2</v>
      </c>
      <c r="C387" s="88">
        <v>6</v>
      </c>
      <c r="D387" s="89">
        <v>7378</v>
      </c>
      <c r="E387" s="90">
        <v>2</v>
      </c>
      <c r="F387" s="89">
        <v>3954.52</v>
      </c>
      <c r="G387" s="34"/>
      <c r="H387" s="31">
        <f>C387+E387</f>
        <v>8</v>
      </c>
      <c r="I387" s="32">
        <f t="shared" ref="I387:I397" si="74">F387</f>
        <v>3954.52</v>
      </c>
      <c r="J387" s="34">
        <f>D387+G387</f>
        <v>7378</v>
      </c>
      <c r="L387" s="106"/>
    </row>
    <row r="388" spans="1:12" ht="15.75" x14ac:dyDescent="0.3">
      <c r="B388" s="87" t="s">
        <v>3</v>
      </c>
      <c r="C388" s="88">
        <v>6</v>
      </c>
      <c r="D388" s="89">
        <f>3689*3</f>
        <v>11067</v>
      </c>
      <c r="E388" s="90">
        <v>2</v>
      </c>
      <c r="F388" s="89">
        <f>1950+2004+1953</f>
        <v>5907</v>
      </c>
      <c r="G388" s="34"/>
      <c r="H388" s="31">
        <f t="shared" ref="H388:H397" si="75">C388+E388</f>
        <v>8</v>
      </c>
      <c r="I388" s="32">
        <f t="shared" si="74"/>
        <v>5907</v>
      </c>
      <c r="J388" s="34">
        <f>D388+G388</f>
        <v>11067</v>
      </c>
      <c r="L388" s="106"/>
    </row>
    <row r="389" spans="1:12" ht="15.75" x14ac:dyDescent="0.3">
      <c r="B389" s="87" t="s">
        <v>4</v>
      </c>
      <c r="C389" s="88">
        <v>6</v>
      </c>
      <c r="D389" s="89">
        <v>11067</v>
      </c>
      <c r="E389" s="90">
        <v>2</v>
      </c>
      <c r="F389" s="89">
        <v>5907</v>
      </c>
      <c r="G389" s="34"/>
      <c r="H389" s="31">
        <f t="shared" si="75"/>
        <v>8</v>
      </c>
      <c r="I389" s="32">
        <f t="shared" si="74"/>
        <v>5907</v>
      </c>
      <c r="J389" s="34">
        <f>D389+G389</f>
        <v>11067</v>
      </c>
      <c r="L389" s="106"/>
    </row>
    <row r="390" spans="1:12" ht="15.75" x14ac:dyDescent="0.3">
      <c r="B390" s="87" t="s">
        <v>5</v>
      </c>
      <c r="C390" s="88"/>
      <c r="D390" s="89"/>
      <c r="E390" s="90"/>
      <c r="F390" s="89"/>
      <c r="G390" s="34"/>
      <c r="H390" s="31">
        <f t="shared" si="75"/>
        <v>0</v>
      </c>
      <c r="I390" s="32">
        <f t="shared" si="74"/>
        <v>0</v>
      </c>
      <c r="J390" s="34">
        <f>D390+G390</f>
        <v>0</v>
      </c>
      <c r="L390" s="106"/>
    </row>
    <row r="391" spans="1:12" ht="15.75" x14ac:dyDescent="0.3">
      <c r="B391" s="87" t="s">
        <v>6</v>
      </c>
      <c r="C391" s="88"/>
      <c r="D391" s="89"/>
      <c r="E391" s="90"/>
      <c r="F391" s="89"/>
      <c r="G391" s="34"/>
      <c r="H391" s="31">
        <f t="shared" si="75"/>
        <v>0</v>
      </c>
      <c r="I391" s="32">
        <f t="shared" si="74"/>
        <v>0</v>
      </c>
      <c r="J391" s="34">
        <f t="shared" ref="J391:J397" si="76">D391+G391</f>
        <v>0</v>
      </c>
      <c r="L391" s="106"/>
    </row>
    <row r="392" spans="1:12" ht="15.75" x14ac:dyDescent="0.3">
      <c r="B392" s="91" t="s">
        <v>7</v>
      </c>
      <c r="C392" s="93"/>
      <c r="D392" s="94"/>
      <c r="E392" s="96"/>
      <c r="F392" s="94"/>
      <c r="G392" s="34"/>
      <c r="H392" s="31">
        <f t="shared" si="75"/>
        <v>0</v>
      </c>
      <c r="I392" s="32">
        <f t="shared" si="74"/>
        <v>0</v>
      </c>
      <c r="J392" s="34">
        <f t="shared" si="76"/>
        <v>0</v>
      </c>
      <c r="L392" s="106"/>
    </row>
    <row r="393" spans="1:12" ht="15.75" x14ac:dyDescent="0.3">
      <c r="B393" s="87" t="s">
        <v>8</v>
      </c>
      <c r="C393" s="93"/>
      <c r="D393" s="94"/>
      <c r="E393" s="96"/>
      <c r="F393" s="94"/>
      <c r="G393" s="92"/>
      <c r="H393" s="31">
        <f t="shared" si="75"/>
        <v>0</v>
      </c>
      <c r="I393" s="32">
        <f t="shared" si="74"/>
        <v>0</v>
      </c>
      <c r="J393" s="34">
        <f t="shared" si="76"/>
        <v>0</v>
      </c>
      <c r="L393" s="106"/>
    </row>
    <row r="394" spans="1:12" ht="15.75" x14ac:dyDescent="0.3">
      <c r="B394" s="87" t="s">
        <v>9</v>
      </c>
      <c r="C394" s="93"/>
      <c r="D394" s="94"/>
      <c r="E394" s="96"/>
      <c r="F394" s="94"/>
      <c r="G394" s="34"/>
      <c r="H394" s="31">
        <f t="shared" si="75"/>
        <v>0</v>
      </c>
      <c r="I394" s="32">
        <f t="shared" si="74"/>
        <v>0</v>
      </c>
      <c r="J394" s="34">
        <f t="shared" si="76"/>
        <v>0</v>
      </c>
      <c r="L394" s="106"/>
    </row>
    <row r="395" spans="1:12" ht="15.75" x14ac:dyDescent="0.3">
      <c r="B395" s="87" t="s">
        <v>10</v>
      </c>
      <c r="C395" s="93"/>
      <c r="D395" s="94"/>
      <c r="E395" s="96"/>
      <c r="F395" s="94"/>
      <c r="G395" s="34"/>
      <c r="H395" s="31">
        <f t="shared" si="75"/>
        <v>0</v>
      </c>
      <c r="I395" s="32">
        <f t="shared" si="74"/>
        <v>0</v>
      </c>
      <c r="J395" s="34">
        <f t="shared" si="76"/>
        <v>0</v>
      </c>
      <c r="L395" s="106"/>
    </row>
    <row r="396" spans="1:12" ht="15.75" x14ac:dyDescent="0.3">
      <c r="B396" s="87" t="s">
        <v>11</v>
      </c>
      <c r="C396" s="93"/>
      <c r="D396" s="94"/>
      <c r="E396" s="96"/>
      <c r="F396" s="94"/>
      <c r="G396" s="92"/>
      <c r="H396" s="31">
        <f t="shared" si="75"/>
        <v>0</v>
      </c>
      <c r="I396" s="32">
        <f t="shared" si="74"/>
        <v>0</v>
      </c>
      <c r="J396" s="34">
        <f t="shared" si="76"/>
        <v>0</v>
      </c>
      <c r="L396" s="106"/>
    </row>
    <row r="397" spans="1:12" ht="16.5" thickBot="1" x14ac:dyDescent="0.35">
      <c r="B397" s="95" t="s">
        <v>12</v>
      </c>
      <c r="C397" s="88"/>
      <c r="D397" s="89"/>
      <c r="E397" s="90"/>
      <c r="F397" s="89"/>
      <c r="G397" s="41"/>
      <c r="H397" s="38">
        <f t="shared" si="75"/>
        <v>0</v>
      </c>
      <c r="I397" s="39">
        <f t="shared" si="74"/>
        <v>0</v>
      </c>
      <c r="J397" s="41">
        <f t="shared" si="76"/>
        <v>0</v>
      </c>
      <c r="L397" s="106"/>
    </row>
    <row r="398" spans="1:12" ht="15.75" thickBot="1" x14ac:dyDescent="0.3">
      <c r="B398" s="50" t="s">
        <v>13</v>
      </c>
      <c r="C398" s="15" t="s">
        <v>23</v>
      </c>
      <c r="D398" s="78">
        <f>SUM(D386:D397)</f>
        <v>35834</v>
      </c>
      <c r="E398" s="17" t="s">
        <v>23</v>
      </c>
      <c r="F398" s="78">
        <f>SUM(F386:F397)</f>
        <v>16464.52</v>
      </c>
      <c r="G398" s="18">
        <f>SUM(G386:G397)</f>
        <v>0</v>
      </c>
      <c r="H398" s="15" t="s">
        <v>23</v>
      </c>
      <c r="I398" s="19">
        <f>SUM(I386:I397)</f>
        <v>16464.52</v>
      </c>
      <c r="J398" s="18">
        <f>SUM(J386:J397)</f>
        <v>35834</v>
      </c>
      <c r="L398" s="106"/>
    </row>
    <row r="399" spans="1:12" ht="15.75" thickBot="1" x14ac:dyDescent="0.3"/>
    <row r="400" spans="1:12" ht="73.5" customHeight="1" thickBot="1" x14ac:dyDescent="0.3">
      <c r="A400" s="101">
        <v>1</v>
      </c>
      <c r="B400" s="75" t="s">
        <v>44</v>
      </c>
      <c r="C400" s="149" t="s">
        <v>73</v>
      </c>
      <c r="D400" s="150"/>
      <c r="E400" s="150"/>
      <c r="F400" s="150"/>
      <c r="G400" s="150"/>
      <c r="H400" s="150"/>
      <c r="I400" s="150"/>
      <c r="J400" s="151"/>
      <c r="L400" s="106"/>
    </row>
    <row r="401" spans="2:12" ht="15.75" thickBot="1" x14ac:dyDescent="0.3">
      <c r="B401" s="82">
        <v>1</v>
      </c>
      <c r="C401" s="83">
        <v>2</v>
      </c>
      <c r="D401" s="84">
        <v>3</v>
      </c>
      <c r="E401" s="83">
        <v>4</v>
      </c>
      <c r="F401" s="84">
        <v>5</v>
      </c>
      <c r="G401" s="83">
        <v>6</v>
      </c>
      <c r="H401" s="83">
        <v>7</v>
      </c>
      <c r="I401" s="83">
        <v>8</v>
      </c>
      <c r="J401" s="85">
        <v>9</v>
      </c>
      <c r="L401" s="106"/>
    </row>
    <row r="402" spans="2:12" ht="15.75" thickBot="1" x14ac:dyDescent="0.3">
      <c r="B402" s="122" t="s">
        <v>0</v>
      </c>
      <c r="C402" s="124" t="s">
        <v>14</v>
      </c>
      <c r="D402" s="152" t="s">
        <v>21</v>
      </c>
      <c r="E402" s="126" t="s">
        <v>20</v>
      </c>
      <c r="F402" s="152" t="s">
        <v>19</v>
      </c>
      <c r="G402" s="130" t="s">
        <v>21</v>
      </c>
      <c r="H402" s="132" t="s">
        <v>16</v>
      </c>
      <c r="I402" s="133"/>
      <c r="J402" s="134"/>
      <c r="L402" s="106"/>
    </row>
    <row r="403" spans="2:12" ht="30.75" thickBot="1" x14ac:dyDescent="0.3">
      <c r="B403" s="123"/>
      <c r="C403" s="125"/>
      <c r="D403" s="153"/>
      <c r="E403" s="127"/>
      <c r="F403" s="153"/>
      <c r="G403" s="131"/>
      <c r="H403" s="103" t="s">
        <v>17</v>
      </c>
      <c r="I403" s="104" t="s">
        <v>18</v>
      </c>
      <c r="J403" s="105" t="s">
        <v>22</v>
      </c>
      <c r="L403" s="106"/>
    </row>
    <row r="404" spans="2:12" ht="15.75" x14ac:dyDescent="0.3">
      <c r="B404" s="86" t="s">
        <v>1</v>
      </c>
      <c r="C404" s="88">
        <v>26</v>
      </c>
      <c r="D404" s="89">
        <f>29802+9068</f>
        <v>38870</v>
      </c>
      <c r="E404" s="90">
        <v>1</v>
      </c>
      <c r="F404" s="89">
        <v>1733</v>
      </c>
      <c r="G404" s="26"/>
      <c r="H404" s="23">
        <f>C404+E404</f>
        <v>27</v>
      </c>
      <c r="I404" s="24">
        <f>F404</f>
        <v>1733</v>
      </c>
      <c r="J404" s="26">
        <f>D404+G404</f>
        <v>38870</v>
      </c>
      <c r="L404" s="106"/>
    </row>
    <row r="405" spans="2:12" ht="15.75" x14ac:dyDescent="0.3">
      <c r="B405" s="87" t="s">
        <v>2</v>
      </c>
      <c r="C405" s="88">
        <v>26</v>
      </c>
      <c r="D405" s="89">
        <v>38538</v>
      </c>
      <c r="E405" s="90">
        <v>1</v>
      </c>
      <c r="F405" s="89">
        <v>2291</v>
      </c>
      <c r="G405" s="34"/>
      <c r="H405" s="31">
        <f>C405+E405</f>
        <v>27</v>
      </c>
      <c r="I405" s="32">
        <f t="shared" ref="I405:I415" si="77">F405</f>
        <v>2291</v>
      </c>
      <c r="J405" s="34">
        <f>D405+G405</f>
        <v>38538</v>
      </c>
      <c r="L405" s="106"/>
    </row>
    <row r="406" spans="2:12" ht="15.75" x14ac:dyDescent="0.3">
      <c r="B406" s="87" t="s">
        <v>3</v>
      </c>
      <c r="C406" s="88">
        <v>26</v>
      </c>
      <c r="D406" s="89">
        <v>40539</v>
      </c>
      <c r="E406" s="90">
        <v>2</v>
      </c>
      <c r="F406" s="89">
        <f>2410+1868</f>
        <v>4278</v>
      </c>
      <c r="G406" s="34"/>
      <c r="H406" s="31">
        <f t="shared" ref="H406:H415" si="78">C406+E406</f>
        <v>28</v>
      </c>
      <c r="I406" s="32">
        <f t="shared" si="77"/>
        <v>4278</v>
      </c>
      <c r="J406" s="34">
        <f>D406+G406</f>
        <v>40539</v>
      </c>
      <c r="L406" s="106"/>
    </row>
    <row r="407" spans="2:12" ht="15.75" x14ac:dyDescent="0.3">
      <c r="B407" s="87" t="s">
        <v>4</v>
      </c>
      <c r="C407" s="88">
        <v>26</v>
      </c>
      <c r="D407" s="89">
        <v>40539</v>
      </c>
      <c r="E407" s="90">
        <v>2</v>
      </c>
      <c r="F407" s="89">
        <v>4278</v>
      </c>
      <c r="G407" s="34"/>
      <c r="H407" s="31">
        <f t="shared" si="78"/>
        <v>28</v>
      </c>
      <c r="I407" s="32">
        <f t="shared" si="77"/>
        <v>4278</v>
      </c>
      <c r="J407" s="34">
        <f>D407+G407</f>
        <v>40539</v>
      </c>
      <c r="L407" s="106"/>
    </row>
    <row r="408" spans="2:12" ht="15.75" x14ac:dyDescent="0.3">
      <c r="B408" s="87" t="s">
        <v>5</v>
      </c>
      <c r="C408" s="88"/>
      <c r="D408" s="89"/>
      <c r="E408" s="90"/>
      <c r="F408" s="89"/>
      <c r="G408" s="34"/>
      <c r="H408" s="31">
        <f t="shared" si="78"/>
        <v>0</v>
      </c>
      <c r="I408" s="32">
        <f t="shared" si="77"/>
        <v>0</v>
      </c>
      <c r="J408" s="34">
        <f>D408+G408</f>
        <v>0</v>
      </c>
      <c r="L408" s="106"/>
    </row>
    <row r="409" spans="2:12" ht="15.75" x14ac:dyDescent="0.3">
      <c r="B409" s="87" t="s">
        <v>6</v>
      </c>
      <c r="C409" s="88"/>
      <c r="D409" s="89"/>
      <c r="E409" s="90"/>
      <c r="F409" s="89"/>
      <c r="G409" s="34"/>
      <c r="H409" s="31">
        <f t="shared" si="78"/>
        <v>0</v>
      </c>
      <c r="I409" s="32">
        <f t="shared" si="77"/>
        <v>0</v>
      </c>
      <c r="J409" s="34">
        <f t="shared" ref="J409:J415" si="79">D409+G409</f>
        <v>0</v>
      </c>
      <c r="L409" s="106"/>
    </row>
    <row r="410" spans="2:12" ht="15.75" x14ac:dyDescent="0.3">
      <c r="B410" s="91" t="s">
        <v>7</v>
      </c>
      <c r="C410" s="93"/>
      <c r="D410" s="94"/>
      <c r="E410" s="96"/>
      <c r="F410" s="94"/>
      <c r="G410" s="34"/>
      <c r="H410" s="31">
        <f t="shared" si="78"/>
        <v>0</v>
      </c>
      <c r="I410" s="32">
        <f t="shared" si="77"/>
        <v>0</v>
      </c>
      <c r="J410" s="34">
        <f t="shared" si="79"/>
        <v>0</v>
      </c>
      <c r="L410" s="106"/>
    </row>
    <row r="411" spans="2:12" ht="15.75" x14ac:dyDescent="0.3">
      <c r="B411" s="87" t="s">
        <v>8</v>
      </c>
      <c r="C411" s="93"/>
      <c r="D411" s="94"/>
      <c r="E411" s="96"/>
      <c r="F411" s="94"/>
      <c r="G411" s="92"/>
      <c r="H411" s="31">
        <f t="shared" si="78"/>
        <v>0</v>
      </c>
      <c r="I411" s="32">
        <f t="shared" si="77"/>
        <v>0</v>
      </c>
      <c r="J411" s="34">
        <f t="shared" si="79"/>
        <v>0</v>
      </c>
      <c r="L411" s="106"/>
    </row>
    <row r="412" spans="2:12" ht="15.75" x14ac:dyDescent="0.3">
      <c r="B412" s="87" t="s">
        <v>9</v>
      </c>
      <c r="C412" s="93"/>
      <c r="D412" s="94"/>
      <c r="E412" s="96"/>
      <c r="F412" s="94"/>
      <c r="G412" s="34"/>
      <c r="H412" s="31">
        <f t="shared" si="78"/>
        <v>0</v>
      </c>
      <c r="I412" s="32">
        <f t="shared" si="77"/>
        <v>0</v>
      </c>
      <c r="J412" s="34">
        <f t="shared" si="79"/>
        <v>0</v>
      </c>
      <c r="L412" s="106"/>
    </row>
    <row r="413" spans="2:12" ht="15.75" x14ac:dyDescent="0.3">
      <c r="B413" s="87" t="s">
        <v>10</v>
      </c>
      <c r="C413" s="93"/>
      <c r="D413" s="94"/>
      <c r="E413" s="96"/>
      <c r="F413" s="94"/>
      <c r="G413" s="34"/>
      <c r="H413" s="31">
        <f t="shared" si="78"/>
        <v>0</v>
      </c>
      <c r="I413" s="32">
        <f t="shared" si="77"/>
        <v>0</v>
      </c>
      <c r="J413" s="34">
        <f t="shared" si="79"/>
        <v>0</v>
      </c>
      <c r="L413" s="106"/>
    </row>
    <row r="414" spans="2:12" ht="15.75" x14ac:dyDescent="0.3">
      <c r="B414" s="87" t="s">
        <v>11</v>
      </c>
      <c r="C414" s="93"/>
      <c r="D414" s="94"/>
      <c r="E414" s="96"/>
      <c r="F414" s="94"/>
      <c r="G414" s="92"/>
      <c r="H414" s="31">
        <f t="shared" si="78"/>
        <v>0</v>
      </c>
      <c r="I414" s="32">
        <f t="shared" si="77"/>
        <v>0</v>
      </c>
      <c r="J414" s="34">
        <f t="shared" si="79"/>
        <v>0</v>
      </c>
      <c r="L414" s="106"/>
    </row>
    <row r="415" spans="2:12" ht="16.5" thickBot="1" x14ac:dyDescent="0.35">
      <c r="B415" s="95" t="s">
        <v>12</v>
      </c>
      <c r="C415" s="88"/>
      <c r="D415" s="89"/>
      <c r="E415" s="90"/>
      <c r="F415" s="89"/>
      <c r="G415" s="41"/>
      <c r="H415" s="38">
        <f t="shared" si="78"/>
        <v>0</v>
      </c>
      <c r="I415" s="39">
        <f t="shared" si="77"/>
        <v>0</v>
      </c>
      <c r="J415" s="41">
        <f t="shared" si="79"/>
        <v>0</v>
      </c>
      <c r="L415" s="106"/>
    </row>
    <row r="416" spans="2:12" ht="15.75" thickBot="1" x14ac:dyDescent="0.3">
      <c r="B416" s="50" t="s">
        <v>13</v>
      </c>
      <c r="C416" s="15" t="s">
        <v>23</v>
      </c>
      <c r="D416" s="78">
        <f>SUM(D404:D415)</f>
        <v>158486</v>
      </c>
      <c r="E416" s="17" t="s">
        <v>23</v>
      </c>
      <c r="F416" s="78">
        <f>SUM(F404:F415)</f>
        <v>12580</v>
      </c>
      <c r="G416" s="18">
        <f>SUM(G404:G415)</f>
        <v>0</v>
      </c>
      <c r="H416" s="15" t="s">
        <v>23</v>
      </c>
      <c r="I416" s="19">
        <f>SUM(I404:I415)</f>
        <v>12580</v>
      </c>
      <c r="J416" s="18">
        <f>SUM(J404:J415)</f>
        <v>158486</v>
      </c>
      <c r="L416" s="106"/>
    </row>
    <row r="417" spans="1:12" ht="15.75" thickBot="1" x14ac:dyDescent="0.3"/>
    <row r="418" spans="1:12" ht="73.5" customHeight="1" thickBot="1" x14ac:dyDescent="0.3">
      <c r="A418" s="101">
        <v>1</v>
      </c>
      <c r="B418" s="75" t="s">
        <v>44</v>
      </c>
      <c r="C418" s="149" t="s">
        <v>77</v>
      </c>
      <c r="D418" s="150"/>
      <c r="E418" s="150"/>
      <c r="F418" s="150"/>
      <c r="G418" s="150"/>
      <c r="H418" s="150"/>
      <c r="I418" s="150"/>
      <c r="J418" s="151"/>
      <c r="L418" s="106"/>
    </row>
    <row r="419" spans="1:12" ht="15.75" thickBot="1" x14ac:dyDescent="0.3">
      <c r="B419" s="82">
        <v>1</v>
      </c>
      <c r="C419" s="83">
        <v>2</v>
      </c>
      <c r="D419" s="84">
        <v>3</v>
      </c>
      <c r="E419" s="83">
        <v>4</v>
      </c>
      <c r="F419" s="84">
        <v>5</v>
      </c>
      <c r="G419" s="83">
        <v>6</v>
      </c>
      <c r="H419" s="83">
        <v>7</v>
      </c>
      <c r="I419" s="83">
        <v>8</v>
      </c>
      <c r="J419" s="85">
        <v>9</v>
      </c>
      <c r="L419" s="106"/>
    </row>
    <row r="420" spans="1:12" ht="15.75" thickBot="1" x14ac:dyDescent="0.3">
      <c r="B420" s="122" t="s">
        <v>0</v>
      </c>
      <c r="C420" s="124" t="s">
        <v>14</v>
      </c>
      <c r="D420" s="152" t="s">
        <v>21</v>
      </c>
      <c r="E420" s="126" t="s">
        <v>20</v>
      </c>
      <c r="F420" s="152" t="s">
        <v>19</v>
      </c>
      <c r="G420" s="130" t="s">
        <v>21</v>
      </c>
      <c r="H420" s="132" t="s">
        <v>16</v>
      </c>
      <c r="I420" s="133"/>
      <c r="J420" s="134"/>
      <c r="L420" s="106"/>
    </row>
    <row r="421" spans="1:12" ht="30.75" thickBot="1" x14ac:dyDescent="0.3">
      <c r="B421" s="123"/>
      <c r="C421" s="125"/>
      <c r="D421" s="153"/>
      <c r="E421" s="127"/>
      <c r="F421" s="153"/>
      <c r="G421" s="131"/>
      <c r="H421" s="103" t="s">
        <v>17</v>
      </c>
      <c r="I421" s="104" t="s">
        <v>18</v>
      </c>
      <c r="J421" s="105" t="s">
        <v>22</v>
      </c>
      <c r="L421" s="106"/>
    </row>
    <row r="422" spans="1:12" ht="15.75" x14ac:dyDescent="0.3">
      <c r="B422" s="86" t="s">
        <v>1</v>
      </c>
      <c r="C422" s="88"/>
      <c r="D422" s="89"/>
      <c r="E422" s="90">
        <v>1</v>
      </c>
      <c r="F422" s="89">
        <v>156.75</v>
      </c>
      <c r="G422" s="26"/>
      <c r="H422" s="23">
        <f>C422+E422</f>
        <v>1</v>
      </c>
      <c r="I422" s="24">
        <f>F422</f>
        <v>156.75</v>
      </c>
      <c r="J422" s="26">
        <f>D422+G422</f>
        <v>0</v>
      </c>
      <c r="L422" s="106"/>
    </row>
    <row r="423" spans="1:12" ht="15.75" x14ac:dyDescent="0.3">
      <c r="B423" s="87" t="s">
        <v>2</v>
      </c>
      <c r="C423" s="88"/>
      <c r="D423" s="89"/>
      <c r="E423" s="90">
        <v>1</v>
      </c>
      <c r="F423" s="89">
        <v>506</v>
      </c>
      <c r="G423" s="34"/>
      <c r="H423" s="31">
        <f>C423+E423</f>
        <v>1</v>
      </c>
      <c r="I423" s="32">
        <f t="shared" ref="I423:I433" si="80">F423</f>
        <v>506</v>
      </c>
      <c r="J423" s="34">
        <f>D423+G423</f>
        <v>0</v>
      </c>
      <c r="L423" s="106"/>
    </row>
    <row r="424" spans="1:12" ht="15.75" x14ac:dyDescent="0.3">
      <c r="B424" s="87" t="s">
        <v>3</v>
      </c>
      <c r="C424" s="88"/>
      <c r="D424" s="89"/>
      <c r="E424" s="90">
        <v>1</v>
      </c>
      <c r="F424" s="89">
        <v>450</v>
      </c>
      <c r="G424" s="34"/>
      <c r="H424" s="31">
        <f t="shared" ref="H424:H433" si="81">C424+E424</f>
        <v>1</v>
      </c>
      <c r="I424" s="32">
        <f t="shared" si="80"/>
        <v>450</v>
      </c>
      <c r="J424" s="34">
        <f>D424+G424</f>
        <v>0</v>
      </c>
      <c r="L424" s="106"/>
    </row>
    <row r="425" spans="1:12" ht="15.75" x14ac:dyDescent="0.3">
      <c r="B425" s="87" t="s">
        <v>4</v>
      </c>
      <c r="C425" s="88"/>
      <c r="D425" s="89"/>
      <c r="E425" s="90">
        <v>1</v>
      </c>
      <c r="F425" s="89">
        <v>450</v>
      </c>
      <c r="G425" s="34"/>
      <c r="H425" s="31">
        <f t="shared" si="81"/>
        <v>1</v>
      </c>
      <c r="I425" s="32">
        <f t="shared" si="80"/>
        <v>450</v>
      </c>
      <c r="J425" s="34">
        <f>D425+G425</f>
        <v>0</v>
      </c>
      <c r="L425" s="106"/>
    </row>
    <row r="426" spans="1:12" ht="15.75" x14ac:dyDescent="0.3">
      <c r="B426" s="87" t="s">
        <v>5</v>
      </c>
      <c r="C426" s="88"/>
      <c r="D426" s="89"/>
      <c r="E426" s="90"/>
      <c r="F426" s="89"/>
      <c r="G426" s="34"/>
      <c r="H426" s="31">
        <f t="shared" si="81"/>
        <v>0</v>
      </c>
      <c r="I426" s="32">
        <f t="shared" si="80"/>
        <v>0</v>
      </c>
      <c r="J426" s="34">
        <f>D426+G426</f>
        <v>0</v>
      </c>
      <c r="L426" s="106"/>
    </row>
    <row r="427" spans="1:12" ht="15.75" x14ac:dyDescent="0.3">
      <c r="B427" s="87" t="s">
        <v>6</v>
      </c>
      <c r="C427" s="88"/>
      <c r="D427" s="89"/>
      <c r="E427" s="90"/>
      <c r="F427" s="89"/>
      <c r="G427" s="34"/>
      <c r="H427" s="31">
        <f t="shared" si="81"/>
        <v>0</v>
      </c>
      <c r="I427" s="32">
        <f t="shared" si="80"/>
        <v>0</v>
      </c>
      <c r="J427" s="34">
        <f t="shared" ref="J427:J433" si="82">D427+G427</f>
        <v>0</v>
      </c>
      <c r="L427" s="106"/>
    </row>
    <row r="428" spans="1:12" ht="15.75" x14ac:dyDescent="0.3">
      <c r="B428" s="91" t="s">
        <v>7</v>
      </c>
      <c r="C428" s="93"/>
      <c r="D428" s="94"/>
      <c r="E428" s="96"/>
      <c r="F428" s="94"/>
      <c r="G428" s="34"/>
      <c r="H428" s="31">
        <f t="shared" si="81"/>
        <v>0</v>
      </c>
      <c r="I428" s="32">
        <f t="shared" si="80"/>
        <v>0</v>
      </c>
      <c r="J428" s="34">
        <f t="shared" si="82"/>
        <v>0</v>
      </c>
      <c r="L428" s="106"/>
    </row>
    <row r="429" spans="1:12" ht="15.75" x14ac:dyDescent="0.3">
      <c r="B429" s="87" t="s">
        <v>8</v>
      </c>
      <c r="C429" s="93"/>
      <c r="D429" s="94"/>
      <c r="E429" s="96"/>
      <c r="F429" s="94"/>
      <c r="G429" s="92"/>
      <c r="H429" s="31">
        <f t="shared" si="81"/>
        <v>0</v>
      </c>
      <c r="I429" s="32">
        <f t="shared" si="80"/>
        <v>0</v>
      </c>
      <c r="J429" s="34">
        <f t="shared" si="82"/>
        <v>0</v>
      </c>
      <c r="L429" s="106"/>
    </row>
    <row r="430" spans="1:12" ht="15.75" x14ac:dyDescent="0.3">
      <c r="B430" s="87" t="s">
        <v>9</v>
      </c>
      <c r="C430" s="93"/>
      <c r="D430" s="94"/>
      <c r="E430" s="96"/>
      <c r="F430" s="94"/>
      <c r="G430" s="34"/>
      <c r="H430" s="31">
        <f t="shared" si="81"/>
        <v>0</v>
      </c>
      <c r="I430" s="32">
        <f t="shared" si="80"/>
        <v>0</v>
      </c>
      <c r="J430" s="34">
        <f t="shared" si="82"/>
        <v>0</v>
      </c>
      <c r="L430" s="106"/>
    </row>
    <row r="431" spans="1:12" ht="15.75" x14ac:dyDescent="0.3">
      <c r="B431" s="87" t="s">
        <v>10</v>
      </c>
      <c r="C431" s="93"/>
      <c r="D431" s="94"/>
      <c r="E431" s="96"/>
      <c r="F431" s="94"/>
      <c r="G431" s="34"/>
      <c r="H431" s="31">
        <f t="shared" si="81"/>
        <v>0</v>
      </c>
      <c r="I431" s="32">
        <f t="shared" si="80"/>
        <v>0</v>
      </c>
      <c r="J431" s="34">
        <f t="shared" si="82"/>
        <v>0</v>
      </c>
      <c r="L431" s="106"/>
    </row>
    <row r="432" spans="1:12" ht="15.75" x14ac:dyDescent="0.3">
      <c r="B432" s="87" t="s">
        <v>11</v>
      </c>
      <c r="C432" s="93"/>
      <c r="D432" s="94"/>
      <c r="E432" s="96"/>
      <c r="F432" s="94"/>
      <c r="G432" s="92"/>
      <c r="H432" s="31">
        <f t="shared" si="81"/>
        <v>0</v>
      </c>
      <c r="I432" s="32">
        <f t="shared" si="80"/>
        <v>0</v>
      </c>
      <c r="J432" s="34">
        <f t="shared" si="82"/>
        <v>0</v>
      </c>
      <c r="L432" s="106"/>
    </row>
    <row r="433" spans="1:12" ht="16.5" thickBot="1" x14ac:dyDescent="0.35">
      <c r="B433" s="95" t="s">
        <v>12</v>
      </c>
      <c r="C433" s="88"/>
      <c r="D433" s="89"/>
      <c r="E433" s="90"/>
      <c r="F433" s="89"/>
      <c r="G433" s="41"/>
      <c r="H433" s="38">
        <f t="shared" si="81"/>
        <v>0</v>
      </c>
      <c r="I433" s="39">
        <f t="shared" si="80"/>
        <v>0</v>
      </c>
      <c r="J433" s="41">
        <f t="shared" si="82"/>
        <v>0</v>
      </c>
      <c r="L433" s="106"/>
    </row>
    <row r="434" spans="1:12" ht="15.75" thickBot="1" x14ac:dyDescent="0.3">
      <c r="B434" s="50" t="s">
        <v>13</v>
      </c>
      <c r="C434" s="15" t="s">
        <v>23</v>
      </c>
      <c r="D434" s="78">
        <f>SUM(D422:D433)</f>
        <v>0</v>
      </c>
      <c r="E434" s="17" t="s">
        <v>23</v>
      </c>
      <c r="F434" s="78">
        <f>SUM(F422:F433)</f>
        <v>1562.75</v>
      </c>
      <c r="G434" s="18">
        <f>SUM(G422:G433)</f>
        <v>0</v>
      </c>
      <c r="H434" s="15" t="s">
        <v>23</v>
      </c>
      <c r="I434" s="19">
        <f>SUM(I422:I433)</f>
        <v>1562.75</v>
      </c>
      <c r="J434" s="18">
        <f>SUM(J422:J433)</f>
        <v>0</v>
      </c>
      <c r="L434" s="106"/>
    </row>
    <row r="435" spans="1:12" ht="15.75" thickBot="1" x14ac:dyDescent="0.3"/>
    <row r="436" spans="1:12" ht="73.5" customHeight="1" thickBot="1" x14ac:dyDescent="0.3">
      <c r="A436" s="101">
        <v>1</v>
      </c>
      <c r="B436" s="75" t="s">
        <v>44</v>
      </c>
      <c r="C436" s="149" t="s">
        <v>78</v>
      </c>
      <c r="D436" s="150"/>
      <c r="E436" s="150"/>
      <c r="F436" s="150"/>
      <c r="G436" s="150"/>
      <c r="H436" s="150"/>
      <c r="I436" s="150"/>
      <c r="J436" s="151"/>
      <c r="L436" s="106"/>
    </row>
    <row r="437" spans="1:12" ht="15.75" thickBot="1" x14ac:dyDescent="0.3">
      <c r="B437" s="82">
        <v>1</v>
      </c>
      <c r="C437" s="83">
        <v>2</v>
      </c>
      <c r="D437" s="84">
        <v>3</v>
      </c>
      <c r="E437" s="83">
        <v>4</v>
      </c>
      <c r="F437" s="84">
        <v>5</v>
      </c>
      <c r="G437" s="83">
        <v>6</v>
      </c>
      <c r="H437" s="83">
        <v>7</v>
      </c>
      <c r="I437" s="83">
        <v>8</v>
      </c>
      <c r="J437" s="85">
        <v>9</v>
      </c>
      <c r="L437" s="106"/>
    </row>
    <row r="438" spans="1:12" ht="15.75" thickBot="1" x14ac:dyDescent="0.3">
      <c r="B438" s="122" t="s">
        <v>0</v>
      </c>
      <c r="C438" s="124" t="s">
        <v>14</v>
      </c>
      <c r="D438" s="152" t="s">
        <v>21</v>
      </c>
      <c r="E438" s="126" t="s">
        <v>20</v>
      </c>
      <c r="F438" s="152" t="s">
        <v>19</v>
      </c>
      <c r="G438" s="130" t="s">
        <v>21</v>
      </c>
      <c r="H438" s="132" t="s">
        <v>16</v>
      </c>
      <c r="I438" s="133"/>
      <c r="J438" s="134"/>
      <c r="L438" s="106"/>
    </row>
    <row r="439" spans="1:12" ht="30.75" thickBot="1" x14ac:dyDescent="0.3">
      <c r="B439" s="123"/>
      <c r="C439" s="125"/>
      <c r="D439" s="153"/>
      <c r="E439" s="127"/>
      <c r="F439" s="153"/>
      <c r="G439" s="131"/>
      <c r="H439" s="103" t="s">
        <v>17</v>
      </c>
      <c r="I439" s="104" t="s">
        <v>18</v>
      </c>
      <c r="J439" s="105" t="s">
        <v>22</v>
      </c>
      <c r="L439" s="106"/>
    </row>
    <row r="440" spans="1:12" ht="15.75" x14ac:dyDescent="0.3">
      <c r="B440" s="86" t="s">
        <v>1</v>
      </c>
      <c r="C440" s="88">
        <v>9</v>
      </c>
      <c r="D440" s="89">
        <v>11836</v>
      </c>
      <c r="E440" s="90">
        <v>1</v>
      </c>
      <c r="F440" s="89">
        <v>1805</v>
      </c>
      <c r="G440" s="26"/>
      <c r="H440" s="23">
        <f>C440+E440</f>
        <v>10</v>
      </c>
      <c r="I440" s="24">
        <f>F440</f>
        <v>1805</v>
      </c>
      <c r="J440" s="26">
        <f>D440+G440</f>
        <v>11836</v>
      </c>
      <c r="L440" s="106"/>
    </row>
    <row r="441" spans="1:12" ht="15.75" x14ac:dyDescent="0.3">
      <c r="B441" s="87" t="s">
        <v>2</v>
      </c>
      <c r="C441" s="88">
        <v>1</v>
      </c>
      <c r="D441" s="89">
        <v>591</v>
      </c>
      <c r="E441" s="90">
        <v>1</v>
      </c>
      <c r="F441" s="89">
        <v>1790</v>
      </c>
      <c r="G441" s="34"/>
      <c r="H441" s="31">
        <f>C441+E441</f>
        <v>2</v>
      </c>
      <c r="I441" s="32">
        <f t="shared" ref="I441:I451" si="83">F441</f>
        <v>1790</v>
      </c>
      <c r="J441" s="34">
        <f>D441+G441</f>
        <v>591</v>
      </c>
      <c r="L441" s="106"/>
    </row>
    <row r="442" spans="1:12" ht="15.75" x14ac:dyDescent="0.3">
      <c r="B442" s="87" t="s">
        <v>3</v>
      </c>
      <c r="C442" s="88">
        <v>9</v>
      </c>
      <c r="D442" s="89">
        <v>12180</v>
      </c>
      <c r="E442" s="90">
        <v>1</v>
      </c>
      <c r="F442" s="89">
        <v>1813</v>
      </c>
      <c r="G442" s="34"/>
      <c r="H442" s="31">
        <f t="shared" ref="H442:H451" si="84">C442+E442</f>
        <v>10</v>
      </c>
      <c r="I442" s="32">
        <f t="shared" si="83"/>
        <v>1813</v>
      </c>
      <c r="J442" s="34">
        <f>D442+G442</f>
        <v>12180</v>
      </c>
      <c r="L442" s="106"/>
    </row>
    <row r="443" spans="1:12" ht="15.75" x14ac:dyDescent="0.3">
      <c r="B443" s="87" t="s">
        <v>4</v>
      </c>
      <c r="C443" s="88">
        <v>9</v>
      </c>
      <c r="D443" s="89">
        <v>12180</v>
      </c>
      <c r="E443" s="90">
        <v>1</v>
      </c>
      <c r="F443" s="89">
        <v>1813</v>
      </c>
      <c r="G443" s="34"/>
      <c r="H443" s="31">
        <f t="shared" si="84"/>
        <v>10</v>
      </c>
      <c r="I443" s="32">
        <f t="shared" si="83"/>
        <v>1813</v>
      </c>
      <c r="J443" s="34">
        <f>D443+G443</f>
        <v>12180</v>
      </c>
      <c r="L443" s="106"/>
    </row>
    <row r="444" spans="1:12" ht="15.75" x14ac:dyDescent="0.3">
      <c r="B444" s="87" t="s">
        <v>5</v>
      </c>
      <c r="C444" s="88"/>
      <c r="D444" s="89"/>
      <c r="E444" s="90"/>
      <c r="F444" s="89"/>
      <c r="G444" s="34"/>
      <c r="H444" s="31">
        <f t="shared" si="84"/>
        <v>0</v>
      </c>
      <c r="I444" s="32">
        <f t="shared" si="83"/>
        <v>0</v>
      </c>
      <c r="J444" s="34">
        <f>D444+G444</f>
        <v>0</v>
      </c>
      <c r="L444" s="106"/>
    </row>
    <row r="445" spans="1:12" ht="15.75" x14ac:dyDescent="0.3">
      <c r="B445" s="87" t="s">
        <v>6</v>
      </c>
      <c r="C445" s="88"/>
      <c r="D445" s="89"/>
      <c r="E445" s="90"/>
      <c r="F445" s="89"/>
      <c r="G445" s="34"/>
      <c r="H445" s="31">
        <f t="shared" si="84"/>
        <v>0</v>
      </c>
      <c r="I445" s="32">
        <f t="shared" si="83"/>
        <v>0</v>
      </c>
      <c r="J445" s="34">
        <f t="shared" ref="J445:J451" si="85">D445+G445</f>
        <v>0</v>
      </c>
      <c r="L445" s="106"/>
    </row>
    <row r="446" spans="1:12" ht="15.75" x14ac:dyDescent="0.3">
      <c r="B446" s="91" t="s">
        <v>7</v>
      </c>
      <c r="C446" s="93"/>
      <c r="D446" s="94"/>
      <c r="E446" s="96"/>
      <c r="F446" s="94"/>
      <c r="G446" s="34"/>
      <c r="H446" s="31">
        <f t="shared" si="84"/>
        <v>0</v>
      </c>
      <c r="I446" s="32">
        <f t="shared" si="83"/>
        <v>0</v>
      </c>
      <c r="J446" s="34">
        <f t="shared" si="85"/>
        <v>0</v>
      </c>
      <c r="L446" s="106"/>
    </row>
    <row r="447" spans="1:12" ht="15.75" x14ac:dyDescent="0.3">
      <c r="B447" s="87" t="s">
        <v>8</v>
      </c>
      <c r="C447" s="93"/>
      <c r="D447" s="94"/>
      <c r="E447" s="96"/>
      <c r="F447" s="94"/>
      <c r="G447" s="92"/>
      <c r="H447" s="31">
        <f t="shared" si="84"/>
        <v>0</v>
      </c>
      <c r="I447" s="32">
        <f t="shared" si="83"/>
        <v>0</v>
      </c>
      <c r="J447" s="34">
        <f t="shared" si="85"/>
        <v>0</v>
      </c>
      <c r="L447" s="106"/>
    </row>
    <row r="448" spans="1:12" ht="15.75" x14ac:dyDescent="0.3">
      <c r="B448" s="87" t="s">
        <v>9</v>
      </c>
      <c r="C448" s="93"/>
      <c r="D448" s="94"/>
      <c r="E448" s="96"/>
      <c r="F448" s="94"/>
      <c r="G448" s="34"/>
      <c r="H448" s="31">
        <f t="shared" si="84"/>
        <v>0</v>
      </c>
      <c r="I448" s="32">
        <f t="shared" si="83"/>
        <v>0</v>
      </c>
      <c r="J448" s="34">
        <f t="shared" si="85"/>
        <v>0</v>
      </c>
      <c r="L448" s="106"/>
    </row>
    <row r="449" spans="1:12" ht="15.75" x14ac:dyDescent="0.3">
      <c r="B449" s="87" t="s">
        <v>10</v>
      </c>
      <c r="C449" s="93"/>
      <c r="D449" s="94"/>
      <c r="E449" s="96"/>
      <c r="F449" s="94"/>
      <c r="G449" s="34"/>
      <c r="H449" s="31">
        <f t="shared" si="84"/>
        <v>0</v>
      </c>
      <c r="I449" s="32">
        <f t="shared" si="83"/>
        <v>0</v>
      </c>
      <c r="J449" s="34">
        <f t="shared" si="85"/>
        <v>0</v>
      </c>
      <c r="L449" s="106"/>
    </row>
    <row r="450" spans="1:12" ht="15.75" x14ac:dyDescent="0.3">
      <c r="B450" s="87" t="s">
        <v>11</v>
      </c>
      <c r="C450" s="93"/>
      <c r="D450" s="94"/>
      <c r="E450" s="96"/>
      <c r="F450" s="94"/>
      <c r="G450" s="92"/>
      <c r="H450" s="31">
        <f t="shared" si="84"/>
        <v>0</v>
      </c>
      <c r="I450" s="32">
        <f t="shared" si="83"/>
        <v>0</v>
      </c>
      <c r="J450" s="34">
        <f t="shared" si="85"/>
        <v>0</v>
      </c>
      <c r="L450" s="106"/>
    </row>
    <row r="451" spans="1:12" ht="16.5" thickBot="1" x14ac:dyDescent="0.35">
      <c r="B451" s="95" t="s">
        <v>12</v>
      </c>
      <c r="C451" s="88"/>
      <c r="D451" s="89"/>
      <c r="E451" s="90"/>
      <c r="F451" s="89"/>
      <c r="G451" s="41"/>
      <c r="H451" s="38">
        <f t="shared" si="84"/>
        <v>0</v>
      </c>
      <c r="I451" s="39">
        <f t="shared" si="83"/>
        <v>0</v>
      </c>
      <c r="J451" s="41">
        <f t="shared" si="85"/>
        <v>0</v>
      </c>
      <c r="L451" s="106"/>
    </row>
    <row r="452" spans="1:12" ht="15.75" thickBot="1" x14ac:dyDescent="0.3">
      <c r="B452" s="50" t="s">
        <v>13</v>
      </c>
      <c r="C452" s="15" t="s">
        <v>23</v>
      </c>
      <c r="D452" s="78">
        <f>SUM(D440:D451)</f>
        <v>36787</v>
      </c>
      <c r="E452" s="17" t="s">
        <v>23</v>
      </c>
      <c r="F452" s="78">
        <f>SUM(F440:F451)</f>
        <v>7221</v>
      </c>
      <c r="G452" s="18">
        <f>SUM(G440:G451)</f>
        <v>0</v>
      </c>
      <c r="H452" s="15" t="s">
        <v>23</v>
      </c>
      <c r="I452" s="19">
        <f>SUM(I440:I451)</f>
        <v>7221</v>
      </c>
      <c r="J452" s="18">
        <f>SUM(J440:J451)</f>
        <v>36787</v>
      </c>
      <c r="L452" s="106"/>
    </row>
    <row r="453" spans="1:12" ht="15.75" thickBot="1" x14ac:dyDescent="0.3"/>
    <row r="454" spans="1:12" ht="73.5" customHeight="1" thickBot="1" x14ac:dyDescent="0.3">
      <c r="A454" s="101">
        <v>1</v>
      </c>
      <c r="B454" s="75" t="s">
        <v>44</v>
      </c>
      <c r="C454" s="149" t="s">
        <v>79</v>
      </c>
      <c r="D454" s="150"/>
      <c r="E454" s="150"/>
      <c r="F454" s="150"/>
      <c r="G454" s="150"/>
      <c r="H454" s="150"/>
      <c r="I454" s="150"/>
      <c r="J454" s="151"/>
      <c r="L454" s="106"/>
    </row>
    <row r="455" spans="1:12" ht="15.75" thickBot="1" x14ac:dyDescent="0.3">
      <c r="B455" s="82">
        <v>1</v>
      </c>
      <c r="C455" s="83">
        <v>2</v>
      </c>
      <c r="D455" s="84">
        <v>3</v>
      </c>
      <c r="E455" s="83">
        <v>4</v>
      </c>
      <c r="F455" s="84">
        <v>5</v>
      </c>
      <c r="G455" s="83">
        <v>6</v>
      </c>
      <c r="H455" s="83">
        <v>7</v>
      </c>
      <c r="I455" s="83">
        <v>8</v>
      </c>
      <c r="J455" s="85">
        <v>9</v>
      </c>
      <c r="L455" s="106"/>
    </row>
    <row r="456" spans="1:12" ht="15.75" thickBot="1" x14ac:dyDescent="0.3">
      <c r="B456" s="122" t="s">
        <v>0</v>
      </c>
      <c r="C456" s="124" t="s">
        <v>14</v>
      </c>
      <c r="D456" s="152" t="s">
        <v>21</v>
      </c>
      <c r="E456" s="126" t="s">
        <v>20</v>
      </c>
      <c r="F456" s="152" t="s">
        <v>19</v>
      </c>
      <c r="G456" s="130" t="s">
        <v>21</v>
      </c>
      <c r="H456" s="132" t="s">
        <v>16</v>
      </c>
      <c r="I456" s="133"/>
      <c r="J456" s="134"/>
      <c r="L456" s="106"/>
    </row>
    <row r="457" spans="1:12" ht="30.75" thickBot="1" x14ac:dyDescent="0.3">
      <c r="B457" s="123"/>
      <c r="C457" s="125"/>
      <c r="D457" s="153"/>
      <c r="E457" s="127"/>
      <c r="F457" s="153"/>
      <c r="G457" s="131"/>
      <c r="H457" s="103" t="s">
        <v>17</v>
      </c>
      <c r="I457" s="104" t="s">
        <v>18</v>
      </c>
      <c r="J457" s="105" t="s">
        <v>22</v>
      </c>
      <c r="L457" s="106"/>
    </row>
    <row r="458" spans="1:12" ht="15.75" x14ac:dyDescent="0.3">
      <c r="B458" s="86" t="s">
        <v>1</v>
      </c>
      <c r="C458" s="88">
        <v>15</v>
      </c>
      <c r="D458" s="89">
        <v>18995</v>
      </c>
      <c r="E458" s="90">
        <v>5</v>
      </c>
      <c r="F458" s="89">
        <v>5916</v>
      </c>
      <c r="G458" s="26"/>
      <c r="H458" s="23">
        <f>C458+E458</f>
        <v>20</v>
      </c>
      <c r="I458" s="24">
        <f>F458</f>
        <v>5916</v>
      </c>
      <c r="J458" s="26">
        <f>D458+G458</f>
        <v>18995</v>
      </c>
      <c r="L458" s="106"/>
    </row>
    <row r="459" spans="1:12" ht="15.75" x14ac:dyDescent="0.3">
      <c r="B459" s="87" t="s">
        <v>2</v>
      </c>
      <c r="C459" s="88">
        <v>15</v>
      </c>
      <c r="D459" s="89">
        <v>10594</v>
      </c>
      <c r="E459" s="90">
        <v>5</v>
      </c>
      <c r="F459" s="89">
        <v>4581</v>
      </c>
      <c r="G459" s="34"/>
      <c r="H459" s="31">
        <f>C459+E459</f>
        <v>20</v>
      </c>
      <c r="I459" s="32">
        <f t="shared" ref="I459:I469" si="86">F459</f>
        <v>4581</v>
      </c>
      <c r="J459" s="34">
        <f>D459+G459</f>
        <v>10594</v>
      </c>
      <c r="L459" s="106"/>
    </row>
    <row r="460" spans="1:12" ht="15.75" x14ac:dyDescent="0.3">
      <c r="B460" s="87" t="s">
        <v>3</v>
      </c>
      <c r="C460" s="88">
        <v>15</v>
      </c>
      <c r="D460" s="89">
        <v>2989</v>
      </c>
      <c r="E460" s="90">
        <v>5</v>
      </c>
      <c r="F460" s="89">
        <v>4581</v>
      </c>
      <c r="G460" s="34"/>
      <c r="H460" s="31">
        <f t="shared" ref="H460:H469" si="87">C460+E460</f>
        <v>20</v>
      </c>
      <c r="I460" s="32">
        <f t="shared" si="86"/>
        <v>4581</v>
      </c>
      <c r="J460" s="34">
        <f>D460+G460</f>
        <v>2989</v>
      </c>
      <c r="L460" s="106"/>
    </row>
    <row r="461" spans="1:12" ht="15.75" x14ac:dyDescent="0.3">
      <c r="B461" s="87" t="s">
        <v>4</v>
      </c>
      <c r="C461" s="88">
        <v>15</v>
      </c>
      <c r="D461" s="89">
        <v>2989</v>
      </c>
      <c r="E461" s="90">
        <v>5</v>
      </c>
      <c r="F461" s="89">
        <v>4581</v>
      </c>
      <c r="G461" s="34"/>
      <c r="H461" s="31">
        <f t="shared" si="87"/>
        <v>20</v>
      </c>
      <c r="I461" s="32">
        <f t="shared" si="86"/>
        <v>4581</v>
      </c>
      <c r="J461" s="34">
        <f>D461+G461</f>
        <v>2989</v>
      </c>
      <c r="L461" s="106"/>
    </row>
    <row r="462" spans="1:12" ht="15.75" x14ac:dyDescent="0.3">
      <c r="B462" s="87" t="s">
        <v>5</v>
      </c>
      <c r="C462" s="88"/>
      <c r="D462" s="89"/>
      <c r="E462" s="90"/>
      <c r="F462" s="89"/>
      <c r="G462" s="34"/>
      <c r="H462" s="31">
        <f t="shared" si="87"/>
        <v>0</v>
      </c>
      <c r="I462" s="32">
        <f t="shared" si="86"/>
        <v>0</v>
      </c>
      <c r="J462" s="34">
        <f>D462+G462</f>
        <v>0</v>
      </c>
      <c r="L462" s="106"/>
    </row>
    <row r="463" spans="1:12" ht="15.75" x14ac:dyDescent="0.3">
      <c r="B463" s="87" t="s">
        <v>6</v>
      </c>
      <c r="C463" s="88"/>
      <c r="D463" s="89"/>
      <c r="E463" s="90"/>
      <c r="F463" s="89"/>
      <c r="G463" s="34"/>
      <c r="H463" s="31">
        <f t="shared" si="87"/>
        <v>0</v>
      </c>
      <c r="I463" s="32">
        <f t="shared" si="86"/>
        <v>0</v>
      </c>
      <c r="J463" s="34">
        <f t="shared" ref="J463:J469" si="88">D463+G463</f>
        <v>0</v>
      </c>
      <c r="L463" s="106"/>
    </row>
    <row r="464" spans="1:12" ht="15.75" x14ac:dyDescent="0.3">
      <c r="B464" s="91" t="s">
        <v>7</v>
      </c>
      <c r="C464" s="93"/>
      <c r="D464" s="94"/>
      <c r="E464" s="96"/>
      <c r="F464" s="94"/>
      <c r="G464" s="34"/>
      <c r="H464" s="31">
        <f t="shared" si="87"/>
        <v>0</v>
      </c>
      <c r="I464" s="32">
        <f t="shared" si="86"/>
        <v>0</v>
      </c>
      <c r="J464" s="34">
        <f t="shared" si="88"/>
        <v>0</v>
      </c>
      <c r="L464" s="106"/>
    </row>
    <row r="465" spans="1:12" ht="15.75" x14ac:dyDescent="0.3">
      <c r="B465" s="87" t="s">
        <v>8</v>
      </c>
      <c r="C465" s="93"/>
      <c r="D465" s="94"/>
      <c r="E465" s="96"/>
      <c r="F465" s="94"/>
      <c r="G465" s="92"/>
      <c r="H465" s="31">
        <f t="shared" si="87"/>
        <v>0</v>
      </c>
      <c r="I465" s="32">
        <f t="shared" si="86"/>
        <v>0</v>
      </c>
      <c r="J465" s="34">
        <f t="shared" si="88"/>
        <v>0</v>
      </c>
      <c r="L465" s="106"/>
    </row>
    <row r="466" spans="1:12" ht="15.75" x14ac:dyDescent="0.3">
      <c r="B466" s="87" t="s">
        <v>9</v>
      </c>
      <c r="C466" s="93"/>
      <c r="D466" s="94"/>
      <c r="E466" s="96"/>
      <c r="F466" s="94"/>
      <c r="G466" s="34"/>
      <c r="H466" s="31">
        <f t="shared" si="87"/>
        <v>0</v>
      </c>
      <c r="I466" s="32">
        <f t="shared" si="86"/>
        <v>0</v>
      </c>
      <c r="J466" s="34">
        <f t="shared" si="88"/>
        <v>0</v>
      </c>
      <c r="L466" s="106"/>
    </row>
    <row r="467" spans="1:12" ht="15.75" x14ac:dyDescent="0.3">
      <c r="B467" s="87" t="s">
        <v>10</v>
      </c>
      <c r="C467" s="93"/>
      <c r="D467" s="94"/>
      <c r="E467" s="96"/>
      <c r="F467" s="94"/>
      <c r="G467" s="34"/>
      <c r="H467" s="31">
        <f t="shared" si="87"/>
        <v>0</v>
      </c>
      <c r="I467" s="32">
        <f t="shared" si="86"/>
        <v>0</v>
      </c>
      <c r="J467" s="34">
        <f t="shared" si="88"/>
        <v>0</v>
      </c>
      <c r="L467" s="106"/>
    </row>
    <row r="468" spans="1:12" ht="15.75" x14ac:dyDescent="0.3">
      <c r="B468" s="87" t="s">
        <v>11</v>
      </c>
      <c r="C468" s="93"/>
      <c r="D468" s="94"/>
      <c r="E468" s="96"/>
      <c r="F468" s="94"/>
      <c r="G468" s="92"/>
      <c r="H468" s="31">
        <f t="shared" si="87"/>
        <v>0</v>
      </c>
      <c r="I468" s="32">
        <f t="shared" si="86"/>
        <v>0</v>
      </c>
      <c r="J468" s="34">
        <f t="shared" si="88"/>
        <v>0</v>
      </c>
      <c r="L468" s="106"/>
    </row>
    <row r="469" spans="1:12" ht="16.5" thickBot="1" x14ac:dyDescent="0.35">
      <c r="B469" s="95" t="s">
        <v>12</v>
      </c>
      <c r="C469" s="88"/>
      <c r="D469" s="89"/>
      <c r="E469" s="90"/>
      <c r="F469" s="89"/>
      <c r="G469" s="41"/>
      <c r="H469" s="38">
        <f t="shared" si="87"/>
        <v>0</v>
      </c>
      <c r="I469" s="39">
        <f t="shared" si="86"/>
        <v>0</v>
      </c>
      <c r="J469" s="41">
        <f t="shared" si="88"/>
        <v>0</v>
      </c>
      <c r="L469" s="106"/>
    </row>
    <row r="470" spans="1:12" ht="15.75" thickBot="1" x14ac:dyDescent="0.3">
      <c r="B470" s="50" t="s">
        <v>13</v>
      </c>
      <c r="C470" s="15" t="s">
        <v>23</v>
      </c>
      <c r="D470" s="78">
        <f>SUM(D458:D469)</f>
        <v>35567</v>
      </c>
      <c r="E470" s="17" t="s">
        <v>23</v>
      </c>
      <c r="F470" s="78">
        <f>SUM(F458:F469)</f>
        <v>19659</v>
      </c>
      <c r="G470" s="18">
        <f>SUM(G458:G469)</f>
        <v>0</v>
      </c>
      <c r="H470" s="15" t="s">
        <v>23</v>
      </c>
      <c r="I470" s="19">
        <f>SUM(I458:I469)</f>
        <v>19659</v>
      </c>
      <c r="J470" s="18">
        <f>SUM(J458:J469)</f>
        <v>35567</v>
      </c>
      <c r="L470" s="106"/>
    </row>
    <row r="471" spans="1:12" ht="15.75" thickBot="1" x14ac:dyDescent="0.3"/>
    <row r="472" spans="1:12" ht="73.5" customHeight="1" thickBot="1" x14ac:dyDescent="0.3">
      <c r="A472" s="101">
        <v>1</v>
      </c>
      <c r="B472" s="75" t="s">
        <v>44</v>
      </c>
      <c r="C472" s="149" t="s">
        <v>80</v>
      </c>
      <c r="D472" s="150"/>
      <c r="E472" s="150"/>
      <c r="F472" s="150"/>
      <c r="G472" s="150"/>
      <c r="H472" s="150"/>
      <c r="I472" s="150"/>
      <c r="J472" s="151"/>
      <c r="L472" s="106"/>
    </row>
    <row r="473" spans="1:12" ht="15.75" thickBot="1" x14ac:dyDescent="0.3">
      <c r="B473" s="82">
        <v>1</v>
      </c>
      <c r="C473" s="83">
        <v>2</v>
      </c>
      <c r="D473" s="84">
        <v>3</v>
      </c>
      <c r="E473" s="83">
        <v>4</v>
      </c>
      <c r="F473" s="84">
        <v>5</v>
      </c>
      <c r="G473" s="83">
        <v>6</v>
      </c>
      <c r="H473" s="83">
        <v>7</v>
      </c>
      <c r="I473" s="83">
        <v>8</v>
      </c>
      <c r="J473" s="85">
        <v>9</v>
      </c>
      <c r="L473" s="106"/>
    </row>
    <row r="474" spans="1:12" ht="15.75" thickBot="1" x14ac:dyDescent="0.3">
      <c r="B474" s="122" t="s">
        <v>0</v>
      </c>
      <c r="C474" s="124" t="s">
        <v>14</v>
      </c>
      <c r="D474" s="152" t="s">
        <v>21</v>
      </c>
      <c r="E474" s="126" t="s">
        <v>20</v>
      </c>
      <c r="F474" s="152" t="s">
        <v>19</v>
      </c>
      <c r="G474" s="130" t="s">
        <v>21</v>
      </c>
      <c r="H474" s="132" t="s">
        <v>16</v>
      </c>
      <c r="I474" s="133"/>
      <c r="J474" s="134"/>
      <c r="L474" s="106"/>
    </row>
    <row r="475" spans="1:12" ht="30.75" thickBot="1" x14ac:dyDescent="0.3">
      <c r="B475" s="123"/>
      <c r="C475" s="125"/>
      <c r="D475" s="153"/>
      <c r="E475" s="127"/>
      <c r="F475" s="153"/>
      <c r="G475" s="131"/>
      <c r="H475" s="103" t="s">
        <v>17</v>
      </c>
      <c r="I475" s="104" t="s">
        <v>18</v>
      </c>
      <c r="J475" s="105" t="s">
        <v>22</v>
      </c>
      <c r="L475" s="106"/>
    </row>
    <row r="476" spans="1:12" ht="15.75" x14ac:dyDescent="0.3">
      <c r="B476" s="86" t="s">
        <v>1</v>
      </c>
      <c r="C476" s="88">
        <v>38</v>
      </c>
      <c r="D476" s="89">
        <v>20916</v>
      </c>
      <c r="E476" s="90">
        <v>10</v>
      </c>
      <c r="F476" s="89">
        <v>3062</v>
      </c>
      <c r="G476" s="26"/>
      <c r="H476" s="23">
        <f>C476+E476</f>
        <v>48</v>
      </c>
      <c r="I476" s="24">
        <f>F476</f>
        <v>3062</v>
      </c>
      <c r="J476" s="26">
        <f>D476+G476</f>
        <v>20916</v>
      </c>
      <c r="L476" s="106"/>
    </row>
    <row r="477" spans="1:12" ht="15.75" x14ac:dyDescent="0.3">
      <c r="B477" s="87" t="s">
        <v>2</v>
      </c>
      <c r="C477" s="88">
        <v>38</v>
      </c>
      <c r="D477" s="89">
        <v>20916</v>
      </c>
      <c r="E477" s="90">
        <v>10</v>
      </c>
      <c r="F477" s="89">
        <v>3062</v>
      </c>
      <c r="G477" s="34"/>
      <c r="H477" s="31">
        <f>C477+E477</f>
        <v>48</v>
      </c>
      <c r="I477" s="32">
        <f t="shared" ref="I477:I487" si="89">F477</f>
        <v>3062</v>
      </c>
      <c r="J477" s="34">
        <f>D477+G477</f>
        <v>20916</v>
      </c>
      <c r="L477" s="106"/>
    </row>
    <row r="478" spans="1:12" ht="15.75" x14ac:dyDescent="0.3">
      <c r="B478" s="87" t="s">
        <v>3</v>
      </c>
      <c r="C478" s="88">
        <v>38</v>
      </c>
      <c r="D478" s="89">
        <v>20916</v>
      </c>
      <c r="E478" s="90">
        <v>10</v>
      </c>
      <c r="F478" s="89">
        <v>3062</v>
      </c>
      <c r="G478" s="34"/>
      <c r="H478" s="31">
        <f t="shared" ref="H478:H487" si="90">C478+E478</f>
        <v>48</v>
      </c>
      <c r="I478" s="32">
        <f t="shared" si="89"/>
        <v>3062</v>
      </c>
      <c r="J478" s="34">
        <f>D478+G478</f>
        <v>20916</v>
      </c>
      <c r="L478" s="106"/>
    </row>
    <row r="479" spans="1:12" ht="15.75" x14ac:dyDescent="0.3">
      <c r="B479" s="87" t="s">
        <v>4</v>
      </c>
      <c r="C479" s="88">
        <v>38</v>
      </c>
      <c r="D479" s="89">
        <v>20916</v>
      </c>
      <c r="E479" s="90">
        <v>10</v>
      </c>
      <c r="F479" s="89">
        <v>3062</v>
      </c>
      <c r="G479" s="34"/>
      <c r="H479" s="31">
        <f t="shared" si="90"/>
        <v>48</v>
      </c>
      <c r="I479" s="32">
        <f t="shared" si="89"/>
        <v>3062</v>
      </c>
      <c r="J479" s="34">
        <f>D479+G479</f>
        <v>20916</v>
      </c>
      <c r="L479" s="106"/>
    </row>
    <row r="480" spans="1:12" ht="15.75" x14ac:dyDescent="0.3">
      <c r="B480" s="87" t="s">
        <v>5</v>
      </c>
      <c r="C480" s="88"/>
      <c r="D480" s="89"/>
      <c r="E480" s="90"/>
      <c r="F480" s="89"/>
      <c r="G480" s="34"/>
      <c r="H480" s="31">
        <f t="shared" si="90"/>
        <v>0</v>
      </c>
      <c r="I480" s="32">
        <f t="shared" si="89"/>
        <v>0</v>
      </c>
      <c r="J480" s="34">
        <f>D480+G480</f>
        <v>0</v>
      </c>
      <c r="L480" s="106"/>
    </row>
    <row r="481" spans="1:12" ht="15.75" x14ac:dyDescent="0.3">
      <c r="B481" s="87" t="s">
        <v>6</v>
      </c>
      <c r="C481" s="88"/>
      <c r="D481" s="89"/>
      <c r="E481" s="90"/>
      <c r="F481" s="89"/>
      <c r="G481" s="34"/>
      <c r="H481" s="31">
        <f t="shared" si="90"/>
        <v>0</v>
      </c>
      <c r="I481" s="32">
        <f t="shared" si="89"/>
        <v>0</v>
      </c>
      <c r="J481" s="34">
        <f t="shared" ref="J481:J487" si="91">D481+G481</f>
        <v>0</v>
      </c>
      <c r="L481" s="106"/>
    </row>
    <row r="482" spans="1:12" ht="15.75" x14ac:dyDescent="0.3">
      <c r="B482" s="91" t="s">
        <v>7</v>
      </c>
      <c r="C482" s="93"/>
      <c r="D482" s="94"/>
      <c r="E482" s="96"/>
      <c r="F482" s="94"/>
      <c r="G482" s="34"/>
      <c r="H482" s="31">
        <f t="shared" si="90"/>
        <v>0</v>
      </c>
      <c r="I482" s="32">
        <f t="shared" si="89"/>
        <v>0</v>
      </c>
      <c r="J482" s="34">
        <f t="shared" si="91"/>
        <v>0</v>
      </c>
      <c r="L482" s="106"/>
    </row>
    <row r="483" spans="1:12" ht="15.75" x14ac:dyDescent="0.3">
      <c r="B483" s="87" t="s">
        <v>8</v>
      </c>
      <c r="C483" s="93"/>
      <c r="D483" s="94"/>
      <c r="E483" s="96"/>
      <c r="F483" s="94"/>
      <c r="G483" s="92"/>
      <c r="H483" s="31">
        <f t="shared" si="90"/>
        <v>0</v>
      </c>
      <c r="I483" s="32">
        <f t="shared" si="89"/>
        <v>0</v>
      </c>
      <c r="J483" s="34">
        <f t="shared" si="91"/>
        <v>0</v>
      </c>
      <c r="L483" s="106"/>
    </row>
    <row r="484" spans="1:12" ht="15.75" x14ac:dyDescent="0.3">
      <c r="B484" s="87" t="s">
        <v>9</v>
      </c>
      <c r="C484" s="93"/>
      <c r="D484" s="94"/>
      <c r="E484" s="96"/>
      <c r="F484" s="94"/>
      <c r="G484" s="34"/>
      <c r="H484" s="31">
        <f t="shared" si="90"/>
        <v>0</v>
      </c>
      <c r="I484" s="32">
        <f t="shared" si="89"/>
        <v>0</v>
      </c>
      <c r="J484" s="34">
        <f t="shared" si="91"/>
        <v>0</v>
      </c>
      <c r="L484" s="106"/>
    </row>
    <row r="485" spans="1:12" ht="15.75" x14ac:dyDescent="0.3">
      <c r="B485" s="87" t="s">
        <v>10</v>
      </c>
      <c r="C485" s="93"/>
      <c r="D485" s="94"/>
      <c r="E485" s="96"/>
      <c r="F485" s="94"/>
      <c r="G485" s="34"/>
      <c r="H485" s="31">
        <f t="shared" si="90"/>
        <v>0</v>
      </c>
      <c r="I485" s="32">
        <f t="shared" si="89"/>
        <v>0</v>
      </c>
      <c r="J485" s="34">
        <f t="shared" si="91"/>
        <v>0</v>
      </c>
      <c r="L485" s="106"/>
    </row>
    <row r="486" spans="1:12" ht="15.75" x14ac:dyDescent="0.3">
      <c r="B486" s="87" t="s">
        <v>11</v>
      </c>
      <c r="C486" s="93"/>
      <c r="D486" s="94"/>
      <c r="E486" s="96"/>
      <c r="F486" s="94"/>
      <c r="G486" s="92"/>
      <c r="H486" s="31">
        <f t="shared" si="90"/>
        <v>0</v>
      </c>
      <c r="I486" s="32">
        <f t="shared" si="89"/>
        <v>0</v>
      </c>
      <c r="J486" s="34">
        <f t="shared" si="91"/>
        <v>0</v>
      </c>
      <c r="L486" s="106"/>
    </row>
    <row r="487" spans="1:12" ht="16.5" thickBot="1" x14ac:dyDescent="0.35">
      <c r="B487" s="95" t="s">
        <v>12</v>
      </c>
      <c r="C487" s="88"/>
      <c r="D487" s="89"/>
      <c r="E487" s="90"/>
      <c r="F487" s="89"/>
      <c r="G487" s="41"/>
      <c r="H487" s="38">
        <f t="shared" si="90"/>
        <v>0</v>
      </c>
      <c r="I487" s="39">
        <f t="shared" si="89"/>
        <v>0</v>
      </c>
      <c r="J487" s="41">
        <f t="shared" si="91"/>
        <v>0</v>
      </c>
      <c r="L487" s="106"/>
    </row>
    <row r="488" spans="1:12" ht="15.75" thickBot="1" x14ac:dyDescent="0.3">
      <c r="B488" s="50" t="s">
        <v>13</v>
      </c>
      <c r="C488" s="15" t="s">
        <v>23</v>
      </c>
      <c r="D488" s="78">
        <f>SUM(D476:D487)</f>
        <v>83664</v>
      </c>
      <c r="E488" s="17" t="s">
        <v>23</v>
      </c>
      <c r="F488" s="78">
        <f>SUM(F476:F487)</f>
        <v>12248</v>
      </c>
      <c r="G488" s="18">
        <f>SUM(G476:G487)</f>
        <v>0</v>
      </c>
      <c r="H488" s="15" t="s">
        <v>23</v>
      </c>
      <c r="I488" s="19">
        <f>SUM(I476:I487)</f>
        <v>12248</v>
      </c>
      <c r="J488" s="18">
        <f>SUM(J476:J487)</f>
        <v>83664</v>
      </c>
      <c r="L488" s="106"/>
    </row>
    <row r="489" spans="1:12" ht="15.75" thickBot="1" x14ac:dyDescent="0.3"/>
    <row r="490" spans="1:12" ht="73.5" customHeight="1" thickBot="1" x14ac:dyDescent="0.3">
      <c r="A490" s="101">
        <v>1</v>
      </c>
      <c r="B490" s="75" t="s">
        <v>44</v>
      </c>
      <c r="C490" s="149" t="s">
        <v>81</v>
      </c>
      <c r="D490" s="150"/>
      <c r="E490" s="150"/>
      <c r="F490" s="150"/>
      <c r="G490" s="150"/>
      <c r="H490" s="150"/>
      <c r="I490" s="150"/>
      <c r="J490" s="151"/>
      <c r="L490" s="106"/>
    </row>
    <row r="491" spans="1:12" ht="15.75" thickBot="1" x14ac:dyDescent="0.3">
      <c r="B491" s="82">
        <v>1</v>
      </c>
      <c r="C491" s="83">
        <v>2</v>
      </c>
      <c r="D491" s="84">
        <v>3</v>
      </c>
      <c r="E491" s="83">
        <v>4</v>
      </c>
      <c r="F491" s="84">
        <v>5</v>
      </c>
      <c r="G491" s="83">
        <v>6</v>
      </c>
      <c r="H491" s="83">
        <v>7</v>
      </c>
      <c r="I491" s="83">
        <v>8</v>
      </c>
      <c r="J491" s="85">
        <v>9</v>
      </c>
      <c r="L491" s="106"/>
    </row>
    <row r="492" spans="1:12" ht="15.75" thickBot="1" x14ac:dyDescent="0.3">
      <c r="B492" s="122" t="s">
        <v>0</v>
      </c>
      <c r="C492" s="124" t="s">
        <v>14</v>
      </c>
      <c r="D492" s="152" t="s">
        <v>21</v>
      </c>
      <c r="E492" s="126" t="s">
        <v>20</v>
      </c>
      <c r="F492" s="152" t="s">
        <v>19</v>
      </c>
      <c r="G492" s="130" t="s">
        <v>21</v>
      </c>
      <c r="H492" s="132" t="s">
        <v>16</v>
      </c>
      <c r="I492" s="133"/>
      <c r="J492" s="134"/>
      <c r="L492" s="106"/>
    </row>
    <row r="493" spans="1:12" ht="30.75" thickBot="1" x14ac:dyDescent="0.3">
      <c r="B493" s="123"/>
      <c r="C493" s="125"/>
      <c r="D493" s="153"/>
      <c r="E493" s="127"/>
      <c r="F493" s="153"/>
      <c r="G493" s="131"/>
      <c r="H493" s="103" t="s">
        <v>17</v>
      </c>
      <c r="I493" s="104" t="s">
        <v>18</v>
      </c>
      <c r="J493" s="105" t="s">
        <v>22</v>
      </c>
      <c r="L493" s="106"/>
    </row>
    <row r="494" spans="1:12" ht="15.75" x14ac:dyDescent="0.3">
      <c r="B494" s="86" t="s">
        <v>1</v>
      </c>
      <c r="C494" s="88">
        <v>12</v>
      </c>
      <c r="D494" s="89">
        <v>16687</v>
      </c>
      <c r="E494" s="90">
        <v>2</v>
      </c>
      <c r="F494" s="89">
        <v>1727</v>
      </c>
      <c r="G494" s="26"/>
      <c r="H494" s="23">
        <f>C494+E494</f>
        <v>14</v>
      </c>
      <c r="I494" s="24">
        <f>F494</f>
        <v>1727</v>
      </c>
      <c r="J494" s="26">
        <f>D494+G494</f>
        <v>16687</v>
      </c>
      <c r="L494" s="106"/>
    </row>
    <row r="495" spans="1:12" ht="15.75" x14ac:dyDescent="0.3">
      <c r="B495" s="87" t="s">
        <v>2</v>
      </c>
      <c r="C495" s="88">
        <v>12</v>
      </c>
      <c r="D495" s="89">
        <f>20672+4009</f>
        <v>24681</v>
      </c>
      <c r="E495" s="90">
        <v>2</v>
      </c>
      <c r="F495" s="89">
        <f>859*2</f>
        <v>1718</v>
      </c>
      <c r="G495" s="34"/>
      <c r="H495" s="31">
        <f>C495+E495</f>
        <v>14</v>
      </c>
      <c r="I495" s="32">
        <f t="shared" ref="I495:I505" si="92">F495</f>
        <v>1718</v>
      </c>
      <c r="J495" s="34">
        <f>D495+G495</f>
        <v>24681</v>
      </c>
      <c r="L495" s="106"/>
    </row>
    <row r="496" spans="1:12" ht="15.75" x14ac:dyDescent="0.3">
      <c r="B496" s="87" t="s">
        <v>3</v>
      </c>
      <c r="C496" s="88">
        <v>12</v>
      </c>
      <c r="D496" s="89">
        <v>16776</v>
      </c>
      <c r="E496" s="90">
        <v>2</v>
      </c>
      <c r="F496" s="89">
        <f>904*2</f>
        <v>1808</v>
      </c>
      <c r="G496" s="34"/>
      <c r="H496" s="31">
        <f t="shared" ref="H496:H505" si="93">C496+E496</f>
        <v>14</v>
      </c>
      <c r="I496" s="32">
        <f t="shared" si="92"/>
        <v>1808</v>
      </c>
      <c r="J496" s="34">
        <f>D496+G496</f>
        <v>16776</v>
      </c>
      <c r="L496" s="106"/>
    </row>
    <row r="497" spans="1:12" ht="15.75" x14ac:dyDescent="0.3">
      <c r="B497" s="87" t="s">
        <v>4</v>
      </c>
      <c r="C497" s="88">
        <v>12</v>
      </c>
      <c r="D497" s="89">
        <v>16776</v>
      </c>
      <c r="E497" s="90">
        <v>2</v>
      </c>
      <c r="F497" s="89">
        <v>1808</v>
      </c>
      <c r="G497" s="34"/>
      <c r="H497" s="31">
        <f t="shared" si="93"/>
        <v>14</v>
      </c>
      <c r="I497" s="32">
        <f t="shared" si="92"/>
        <v>1808</v>
      </c>
      <c r="J497" s="34">
        <f>D497+G497</f>
        <v>16776</v>
      </c>
      <c r="L497" s="106"/>
    </row>
    <row r="498" spans="1:12" ht="15.75" x14ac:dyDescent="0.3">
      <c r="B498" s="87" t="s">
        <v>5</v>
      </c>
      <c r="C498" s="88"/>
      <c r="D498" s="89"/>
      <c r="E498" s="90"/>
      <c r="F498" s="89"/>
      <c r="G498" s="34"/>
      <c r="H498" s="31">
        <f t="shared" si="93"/>
        <v>0</v>
      </c>
      <c r="I498" s="32">
        <f t="shared" si="92"/>
        <v>0</v>
      </c>
      <c r="J498" s="34">
        <f>D498+G498</f>
        <v>0</v>
      </c>
      <c r="L498" s="106"/>
    </row>
    <row r="499" spans="1:12" ht="15.75" x14ac:dyDescent="0.3">
      <c r="B499" s="87" t="s">
        <v>6</v>
      </c>
      <c r="C499" s="88"/>
      <c r="D499" s="89"/>
      <c r="E499" s="90"/>
      <c r="F499" s="89"/>
      <c r="G499" s="34"/>
      <c r="H499" s="31">
        <f t="shared" si="93"/>
        <v>0</v>
      </c>
      <c r="I499" s="32">
        <f t="shared" si="92"/>
        <v>0</v>
      </c>
      <c r="J499" s="34">
        <f t="shared" ref="J499:J505" si="94">D499+G499</f>
        <v>0</v>
      </c>
      <c r="L499" s="106"/>
    </row>
    <row r="500" spans="1:12" ht="15.75" x14ac:dyDescent="0.3">
      <c r="B500" s="91" t="s">
        <v>7</v>
      </c>
      <c r="C500" s="93"/>
      <c r="D500" s="94"/>
      <c r="E500" s="96"/>
      <c r="F500" s="94"/>
      <c r="G500" s="34"/>
      <c r="H500" s="31">
        <f t="shared" si="93"/>
        <v>0</v>
      </c>
      <c r="I500" s="32">
        <f t="shared" si="92"/>
        <v>0</v>
      </c>
      <c r="J500" s="34">
        <f t="shared" si="94"/>
        <v>0</v>
      </c>
      <c r="L500" s="106"/>
    </row>
    <row r="501" spans="1:12" ht="15.75" x14ac:dyDescent="0.3">
      <c r="B501" s="87" t="s">
        <v>8</v>
      </c>
      <c r="C501" s="93"/>
      <c r="D501" s="94"/>
      <c r="E501" s="96"/>
      <c r="F501" s="94"/>
      <c r="G501" s="92"/>
      <c r="H501" s="31">
        <f t="shared" si="93"/>
        <v>0</v>
      </c>
      <c r="I501" s="32">
        <f t="shared" si="92"/>
        <v>0</v>
      </c>
      <c r="J501" s="34">
        <f t="shared" si="94"/>
        <v>0</v>
      </c>
      <c r="L501" s="106"/>
    </row>
    <row r="502" spans="1:12" ht="15.75" x14ac:dyDescent="0.3">
      <c r="B502" s="87" t="s">
        <v>9</v>
      </c>
      <c r="C502" s="93"/>
      <c r="D502" s="94"/>
      <c r="E502" s="96"/>
      <c r="F502" s="94"/>
      <c r="G502" s="34"/>
      <c r="H502" s="31">
        <f t="shared" si="93"/>
        <v>0</v>
      </c>
      <c r="I502" s="32">
        <f t="shared" si="92"/>
        <v>0</v>
      </c>
      <c r="J502" s="34">
        <f t="shared" si="94"/>
        <v>0</v>
      </c>
      <c r="L502" s="106"/>
    </row>
    <row r="503" spans="1:12" ht="15.75" x14ac:dyDescent="0.3">
      <c r="B503" s="87" t="s">
        <v>10</v>
      </c>
      <c r="C503" s="93"/>
      <c r="D503" s="94"/>
      <c r="E503" s="96"/>
      <c r="F503" s="94"/>
      <c r="G503" s="34"/>
      <c r="H503" s="31">
        <f t="shared" si="93"/>
        <v>0</v>
      </c>
      <c r="I503" s="32">
        <f t="shared" si="92"/>
        <v>0</v>
      </c>
      <c r="J503" s="34">
        <f t="shared" si="94"/>
        <v>0</v>
      </c>
      <c r="L503" s="106"/>
    </row>
    <row r="504" spans="1:12" ht="15.75" x14ac:dyDescent="0.3">
      <c r="B504" s="87" t="s">
        <v>11</v>
      </c>
      <c r="C504" s="93"/>
      <c r="D504" s="94"/>
      <c r="E504" s="96"/>
      <c r="F504" s="94"/>
      <c r="G504" s="92"/>
      <c r="H504" s="31">
        <f t="shared" si="93"/>
        <v>0</v>
      </c>
      <c r="I504" s="32">
        <f t="shared" si="92"/>
        <v>0</v>
      </c>
      <c r="J504" s="34">
        <f t="shared" si="94"/>
        <v>0</v>
      </c>
      <c r="L504" s="106"/>
    </row>
    <row r="505" spans="1:12" ht="16.5" thickBot="1" x14ac:dyDescent="0.35">
      <c r="B505" s="95" t="s">
        <v>12</v>
      </c>
      <c r="C505" s="88"/>
      <c r="D505" s="89"/>
      <c r="E505" s="90"/>
      <c r="F505" s="89"/>
      <c r="G505" s="41"/>
      <c r="H505" s="38">
        <f t="shared" si="93"/>
        <v>0</v>
      </c>
      <c r="I505" s="39">
        <f t="shared" si="92"/>
        <v>0</v>
      </c>
      <c r="J505" s="41">
        <f t="shared" si="94"/>
        <v>0</v>
      </c>
      <c r="L505" s="106"/>
    </row>
    <row r="506" spans="1:12" ht="15.75" thickBot="1" x14ac:dyDescent="0.3">
      <c r="B506" s="50" t="s">
        <v>13</v>
      </c>
      <c r="C506" s="15" t="s">
        <v>23</v>
      </c>
      <c r="D506" s="78">
        <f>SUM(D494:D505)</f>
        <v>74920</v>
      </c>
      <c r="E506" s="17" t="s">
        <v>23</v>
      </c>
      <c r="F506" s="78">
        <f>SUM(F494:F505)</f>
        <v>7061</v>
      </c>
      <c r="G506" s="18">
        <f>SUM(G494:G505)</f>
        <v>0</v>
      </c>
      <c r="H506" s="15" t="s">
        <v>23</v>
      </c>
      <c r="I506" s="19">
        <f>SUM(I494:I505)</f>
        <v>7061</v>
      </c>
      <c r="J506" s="18">
        <f>SUM(J494:J505)</f>
        <v>74920</v>
      </c>
      <c r="L506" s="106"/>
    </row>
    <row r="507" spans="1:12" ht="15.75" thickBot="1" x14ac:dyDescent="0.3"/>
    <row r="508" spans="1:12" ht="73.5" customHeight="1" thickBot="1" x14ac:dyDescent="0.3">
      <c r="A508" s="101">
        <v>1</v>
      </c>
      <c r="B508" s="75" t="s">
        <v>44</v>
      </c>
      <c r="C508" s="149" t="s">
        <v>82</v>
      </c>
      <c r="D508" s="150"/>
      <c r="E508" s="150"/>
      <c r="F508" s="150"/>
      <c r="G508" s="150"/>
      <c r="H508" s="150"/>
      <c r="I508" s="150"/>
      <c r="J508" s="151"/>
      <c r="L508" s="106"/>
    </row>
    <row r="509" spans="1:12" ht="15.75" thickBot="1" x14ac:dyDescent="0.3">
      <c r="B509" s="82">
        <v>1</v>
      </c>
      <c r="C509" s="83">
        <v>2</v>
      </c>
      <c r="D509" s="84">
        <v>3</v>
      </c>
      <c r="E509" s="83">
        <v>4</v>
      </c>
      <c r="F509" s="84">
        <v>5</v>
      </c>
      <c r="G509" s="83">
        <v>6</v>
      </c>
      <c r="H509" s="83">
        <v>7</v>
      </c>
      <c r="I509" s="83">
        <v>8</v>
      </c>
      <c r="J509" s="85">
        <v>9</v>
      </c>
      <c r="L509" s="106"/>
    </row>
    <row r="510" spans="1:12" ht="15.75" thickBot="1" x14ac:dyDescent="0.3">
      <c r="B510" s="122" t="s">
        <v>0</v>
      </c>
      <c r="C510" s="124" t="s">
        <v>14</v>
      </c>
      <c r="D510" s="152" t="s">
        <v>21</v>
      </c>
      <c r="E510" s="126" t="s">
        <v>20</v>
      </c>
      <c r="F510" s="152" t="s">
        <v>19</v>
      </c>
      <c r="G510" s="130" t="s">
        <v>21</v>
      </c>
      <c r="H510" s="132" t="s">
        <v>16</v>
      </c>
      <c r="I510" s="133"/>
      <c r="J510" s="134"/>
      <c r="L510" s="106"/>
    </row>
    <row r="511" spans="1:12" ht="30.75" thickBot="1" x14ac:dyDescent="0.3">
      <c r="B511" s="123"/>
      <c r="C511" s="125"/>
      <c r="D511" s="153"/>
      <c r="E511" s="127"/>
      <c r="F511" s="153"/>
      <c r="G511" s="131"/>
      <c r="H511" s="103" t="s">
        <v>17</v>
      </c>
      <c r="I511" s="104" t="s">
        <v>18</v>
      </c>
      <c r="J511" s="105" t="s">
        <v>22</v>
      </c>
      <c r="L511" s="106"/>
    </row>
    <row r="512" spans="1:12" ht="15.75" x14ac:dyDescent="0.3">
      <c r="B512" s="86" t="s">
        <v>1</v>
      </c>
      <c r="C512" s="88">
        <v>2</v>
      </c>
      <c r="D512" s="89">
        <v>4028</v>
      </c>
      <c r="E512" s="90"/>
      <c r="F512" s="89"/>
      <c r="G512" s="26"/>
      <c r="H512" s="23">
        <f>C512+E512</f>
        <v>2</v>
      </c>
      <c r="I512" s="24">
        <f>F512</f>
        <v>0</v>
      </c>
      <c r="J512" s="26">
        <f>D512+G512</f>
        <v>4028</v>
      </c>
      <c r="L512" s="106"/>
    </row>
    <row r="513" spans="1:12" ht="15.75" x14ac:dyDescent="0.3">
      <c r="B513" s="87" t="s">
        <v>2</v>
      </c>
      <c r="C513" s="88">
        <v>2</v>
      </c>
      <c r="D513" s="89">
        <v>4028</v>
      </c>
      <c r="E513" s="90"/>
      <c r="F513" s="89"/>
      <c r="G513" s="34"/>
      <c r="H513" s="31">
        <f>C513+E513</f>
        <v>2</v>
      </c>
      <c r="I513" s="32">
        <f t="shared" ref="I513:I523" si="95">F513</f>
        <v>0</v>
      </c>
      <c r="J513" s="34">
        <f>D513+G513</f>
        <v>4028</v>
      </c>
      <c r="L513" s="106"/>
    </row>
    <row r="514" spans="1:12" ht="15.75" x14ac:dyDescent="0.3">
      <c r="B514" s="87" t="s">
        <v>3</v>
      </c>
      <c r="C514" s="88">
        <v>2</v>
      </c>
      <c r="D514" s="89">
        <v>4217</v>
      </c>
      <c r="E514" s="90"/>
      <c r="F514" s="89"/>
      <c r="G514" s="34"/>
      <c r="H514" s="31">
        <f t="shared" ref="H514:H523" si="96">C514+E514</f>
        <v>2</v>
      </c>
      <c r="I514" s="32">
        <f t="shared" si="95"/>
        <v>0</v>
      </c>
      <c r="J514" s="34">
        <f>D514+G514</f>
        <v>4217</v>
      </c>
      <c r="L514" s="106"/>
    </row>
    <row r="515" spans="1:12" ht="15.75" x14ac:dyDescent="0.3">
      <c r="B515" s="87" t="s">
        <v>4</v>
      </c>
      <c r="C515" s="88">
        <v>2</v>
      </c>
      <c r="D515" s="89">
        <v>4217</v>
      </c>
      <c r="E515" s="90"/>
      <c r="F515" s="89"/>
      <c r="G515" s="34"/>
      <c r="H515" s="31">
        <f t="shared" si="96"/>
        <v>2</v>
      </c>
      <c r="I515" s="32">
        <f t="shared" si="95"/>
        <v>0</v>
      </c>
      <c r="J515" s="34">
        <f>D515+G515</f>
        <v>4217</v>
      </c>
      <c r="L515" s="106"/>
    </row>
    <row r="516" spans="1:12" ht="15.75" x14ac:dyDescent="0.3">
      <c r="B516" s="87" t="s">
        <v>5</v>
      </c>
      <c r="C516" s="88"/>
      <c r="D516" s="89"/>
      <c r="E516" s="90"/>
      <c r="F516" s="89"/>
      <c r="G516" s="34"/>
      <c r="H516" s="31">
        <f t="shared" si="96"/>
        <v>0</v>
      </c>
      <c r="I516" s="32">
        <f t="shared" si="95"/>
        <v>0</v>
      </c>
      <c r="J516" s="34">
        <f>D516+G516</f>
        <v>0</v>
      </c>
      <c r="L516" s="106"/>
    </row>
    <row r="517" spans="1:12" ht="15.75" x14ac:dyDescent="0.3">
      <c r="B517" s="87" t="s">
        <v>6</v>
      </c>
      <c r="C517" s="88"/>
      <c r="D517" s="89"/>
      <c r="E517" s="90"/>
      <c r="F517" s="89"/>
      <c r="G517" s="34"/>
      <c r="H517" s="31">
        <f t="shared" si="96"/>
        <v>0</v>
      </c>
      <c r="I517" s="32">
        <f t="shared" si="95"/>
        <v>0</v>
      </c>
      <c r="J517" s="34">
        <f t="shared" ref="J517:J523" si="97">D517+G517</f>
        <v>0</v>
      </c>
      <c r="L517" s="106"/>
    </row>
    <row r="518" spans="1:12" ht="15.75" x14ac:dyDescent="0.3">
      <c r="B518" s="91" t="s">
        <v>7</v>
      </c>
      <c r="C518" s="93"/>
      <c r="D518" s="94"/>
      <c r="E518" s="96"/>
      <c r="F518" s="94"/>
      <c r="G518" s="34"/>
      <c r="H518" s="31">
        <f t="shared" si="96"/>
        <v>0</v>
      </c>
      <c r="I518" s="32">
        <f t="shared" si="95"/>
        <v>0</v>
      </c>
      <c r="J518" s="34">
        <f t="shared" si="97"/>
        <v>0</v>
      </c>
      <c r="L518" s="106"/>
    </row>
    <row r="519" spans="1:12" ht="15.75" x14ac:dyDescent="0.3">
      <c r="B519" s="87" t="s">
        <v>8</v>
      </c>
      <c r="C519" s="93"/>
      <c r="D519" s="94"/>
      <c r="E519" s="96"/>
      <c r="F519" s="94"/>
      <c r="G519" s="92"/>
      <c r="H519" s="31">
        <f t="shared" si="96"/>
        <v>0</v>
      </c>
      <c r="I519" s="32">
        <f t="shared" si="95"/>
        <v>0</v>
      </c>
      <c r="J519" s="34">
        <f t="shared" si="97"/>
        <v>0</v>
      </c>
      <c r="L519" s="106"/>
    </row>
    <row r="520" spans="1:12" ht="15.75" x14ac:dyDescent="0.3">
      <c r="B520" s="87" t="s">
        <v>9</v>
      </c>
      <c r="C520" s="93"/>
      <c r="D520" s="94"/>
      <c r="E520" s="96"/>
      <c r="F520" s="94"/>
      <c r="G520" s="34"/>
      <c r="H520" s="31">
        <f t="shared" si="96"/>
        <v>0</v>
      </c>
      <c r="I520" s="32">
        <f t="shared" si="95"/>
        <v>0</v>
      </c>
      <c r="J520" s="34">
        <f t="shared" si="97"/>
        <v>0</v>
      </c>
      <c r="L520" s="106"/>
    </row>
    <row r="521" spans="1:12" ht="15.75" x14ac:dyDescent="0.3">
      <c r="B521" s="87" t="s">
        <v>10</v>
      </c>
      <c r="C521" s="93"/>
      <c r="D521" s="94"/>
      <c r="E521" s="96"/>
      <c r="F521" s="94"/>
      <c r="G521" s="34"/>
      <c r="H521" s="31">
        <f t="shared" si="96"/>
        <v>0</v>
      </c>
      <c r="I521" s="32">
        <f t="shared" si="95"/>
        <v>0</v>
      </c>
      <c r="J521" s="34">
        <f t="shared" si="97"/>
        <v>0</v>
      </c>
      <c r="L521" s="106"/>
    </row>
    <row r="522" spans="1:12" ht="15.75" x14ac:dyDescent="0.3">
      <c r="B522" s="87" t="s">
        <v>11</v>
      </c>
      <c r="C522" s="93"/>
      <c r="D522" s="94"/>
      <c r="E522" s="96"/>
      <c r="F522" s="94"/>
      <c r="G522" s="92"/>
      <c r="H522" s="31">
        <f t="shared" si="96"/>
        <v>0</v>
      </c>
      <c r="I522" s="32">
        <f t="shared" si="95"/>
        <v>0</v>
      </c>
      <c r="J522" s="34">
        <f t="shared" si="97"/>
        <v>0</v>
      </c>
      <c r="L522" s="106"/>
    </row>
    <row r="523" spans="1:12" ht="16.5" thickBot="1" x14ac:dyDescent="0.35">
      <c r="B523" s="95" t="s">
        <v>12</v>
      </c>
      <c r="C523" s="88"/>
      <c r="D523" s="89"/>
      <c r="E523" s="90"/>
      <c r="F523" s="89"/>
      <c r="G523" s="41"/>
      <c r="H523" s="38">
        <f t="shared" si="96"/>
        <v>0</v>
      </c>
      <c r="I523" s="39">
        <f t="shared" si="95"/>
        <v>0</v>
      </c>
      <c r="J523" s="41">
        <f t="shared" si="97"/>
        <v>0</v>
      </c>
      <c r="L523" s="106"/>
    </row>
    <row r="524" spans="1:12" ht="15.75" thickBot="1" x14ac:dyDescent="0.3">
      <c r="B524" s="50" t="s">
        <v>13</v>
      </c>
      <c r="C524" s="15" t="s">
        <v>23</v>
      </c>
      <c r="D524" s="78">
        <f>SUM(D512:D523)</f>
        <v>16490</v>
      </c>
      <c r="E524" s="17" t="s">
        <v>23</v>
      </c>
      <c r="F524" s="78">
        <f>SUM(F512:F523)</f>
        <v>0</v>
      </c>
      <c r="G524" s="18">
        <f>SUM(G512:G523)</f>
        <v>0</v>
      </c>
      <c r="H524" s="15" t="s">
        <v>23</v>
      </c>
      <c r="I524" s="19">
        <f>SUM(I512:I523)</f>
        <v>0</v>
      </c>
      <c r="J524" s="18">
        <f>SUM(J512:J523)</f>
        <v>16490</v>
      </c>
      <c r="L524" s="106"/>
    </row>
    <row r="525" spans="1:12" ht="15.75" thickBot="1" x14ac:dyDescent="0.3"/>
    <row r="526" spans="1:12" ht="73.5" customHeight="1" thickBot="1" x14ac:dyDescent="0.3">
      <c r="A526" s="101">
        <v>1</v>
      </c>
      <c r="B526" s="75" t="s">
        <v>44</v>
      </c>
      <c r="C526" s="149" t="s">
        <v>83</v>
      </c>
      <c r="D526" s="150"/>
      <c r="E526" s="150"/>
      <c r="F526" s="150"/>
      <c r="G526" s="150"/>
      <c r="H526" s="150"/>
      <c r="I526" s="150"/>
      <c r="J526" s="151"/>
      <c r="L526" s="106"/>
    </row>
    <row r="527" spans="1:12" ht="15.75" thickBot="1" x14ac:dyDescent="0.3">
      <c r="B527" s="82">
        <v>1</v>
      </c>
      <c r="C527" s="83">
        <v>2</v>
      </c>
      <c r="D527" s="84">
        <v>3</v>
      </c>
      <c r="E527" s="83">
        <v>4</v>
      </c>
      <c r="F527" s="84">
        <v>5</v>
      </c>
      <c r="G527" s="83">
        <v>6</v>
      </c>
      <c r="H527" s="83">
        <v>7</v>
      </c>
      <c r="I527" s="83">
        <v>8</v>
      </c>
      <c r="J527" s="85">
        <v>9</v>
      </c>
      <c r="L527" s="106"/>
    </row>
    <row r="528" spans="1:12" ht="15.75" thickBot="1" x14ac:dyDescent="0.3">
      <c r="B528" s="122" t="s">
        <v>0</v>
      </c>
      <c r="C528" s="124" t="s">
        <v>14</v>
      </c>
      <c r="D528" s="152" t="s">
        <v>21</v>
      </c>
      <c r="E528" s="126" t="s">
        <v>20</v>
      </c>
      <c r="F528" s="152" t="s">
        <v>19</v>
      </c>
      <c r="G528" s="130" t="s">
        <v>21</v>
      </c>
      <c r="H528" s="132" t="s">
        <v>16</v>
      </c>
      <c r="I528" s="133"/>
      <c r="J528" s="134"/>
      <c r="L528" s="106"/>
    </row>
    <row r="529" spans="1:12" ht="30.75" thickBot="1" x14ac:dyDescent="0.3">
      <c r="B529" s="123"/>
      <c r="C529" s="125"/>
      <c r="D529" s="153"/>
      <c r="E529" s="127"/>
      <c r="F529" s="153"/>
      <c r="G529" s="131"/>
      <c r="H529" s="103" t="s">
        <v>17</v>
      </c>
      <c r="I529" s="104" t="s">
        <v>18</v>
      </c>
      <c r="J529" s="105" t="s">
        <v>22</v>
      </c>
      <c r="L529" s="106"/>
    </row>
    <row r="530" spans="1:12" ht="15.75" x14ac:dyDescent="0.3">
      <c r="B530" s="86" t="s">
        <v>1</v>
      </c>
      <c r="C530" s="88">
        <v>4</v>
      </c>
      <c r="D530" s="89">
        <v>5122</v>
      </c>
      <c r="E530" s="90">
        <v>2</v>
      </c>
      <c r="F530" s="89">
        <v>2014</v>
      </c>
      <c r="G530" s="26"/>
      <c r="H530" s="23">
        <f>C530+E530</f>
        <v>6</v>
      </c>
      <c r="I530" s="24">
        <f>F530</f>
        <v>2014</v>
      </c>
      <c r="J530" s="26">
        <f>D530+G530</f>
        <v>5122</v>
      </c>
      <c r="L530" s="106"/>
    </row>
    <row r="531" spans="1:12" ht="15.75" x14ac:dyDescent="0.3">
      <c r="B531" s="87" t="s">
        <v>2</v>
      </c>
      <c r="C531" s="88">
        <v>4</v>
      </c>
      <c r="D531" s="89">
        <v>5096</v>
      </c>
      <c r="E531" s="90">
        <v>2</v>
      </c>
      <c r="F531" s="89">
        <v>2005</v>
      </c>
      <c r="G531" s="34"/>
      <c r="H531" s="31">
        <f>C531+E531</f>
        <v>6</v>
      </c>
      <c r="I531" s="32">
        <f t="shared" ref="I531:I541" si="98">F531</f>
        <v>2005</v>
      </c>
      <c r="J531" s="34">
        <f>D531+G531</f>
        <v>5096</v>
      </c>
      <c r="L531" s="106"/>
    </row>
    <row r="532" spans="1:12" ht="15.75" x14ac:dyDescent="0.3">
      <c r="B532" s="87" t="s">
        <v>3</v>
      </c>
      <c r="C532" s="88">
        <v>4</v>
      </c>
      <c r="D532" s="89">
        <v>5271</v>
      </c>
      <c r="E532" s="90">
        <v>2</v>
      </c>
      <c r="F532" s="89">
        <v>2109</v>
      </c>
      <c r="G532" s="34"/>
      <c r="H532" s="31">
        <f t="shared" ref="H532:H541" si="99">C532+E532</f>
        <v>6</v>
      </c>
      <c r="I532" s="32">
        <f t="shared" si="98"/>
        <v>2109</v>
      </c>
      <c r="J532" s="34">
        <f>D532+G532</f>
        <v>5271</v>
      </c>
      <c r="L532" s="106"/>
    </row>
    <row r="533" spans="1:12" ht="15.75" x14ac:dyDescent="0.3">
      <c r="B533" s="87" t="s">
        <v>4</v>
      </c>
      <c r="C533" s="88">
        <v>4</v>
      </c>
      <c r="D533" s="89">
        <v>5271</v>
      </c>
      <c r="E533" s="90">
        <v>2</v>
      </c>
      <c r="F533" s="89">
        <v>2109</v>
      </c>
      <c r="G533" s="34"/>
      <c r="H533" s="31">
        <f t="shared" si="99"/>
        <v>6</v>
      </c>
      <c r="I533" s="32">
        <f t="shared" si="98"/>
        <v>2109</v>
      </c>
      <c r="J533" s="34">
        <f>D533+G533</f>
        <v>5271</v>
      </c>
      <c r="L533" s="106"/>
    </row>
    <row r="534" spans="1:12" ht="15.75" x14ac:dyDescent="0.3">
      <c r="B534" s="87" t="s">
        <v>5</v>
      </c>
      <c r="C534" s="88"/>
      <c r="D534" s="89"/>
      <c r="E534" s="90"/>
      <c r="F534" s="89"/>
      <c r="G534" s="34"/>
      <c r="H534" s="31">
        <f t="shared" si="99"/>
        <v>0</v>
      </c>
      <c r="I534" s="32">
        <f t="shared" si="98"/>
        <v>0</v>
      </c>
      <c r="J534" s="34">
        <f>D534+G534</f>
        <v>0</v>
      </c>
      <c r="L534" s="106"/>
    </row>
    <row r="535" spans="1:12" ht="15.75" x14ac:dyDescent="0.3">
      <c r="B535" s="87" t="s">
        <v>6</v>
      </c>
      <c r="C535" s="88"/>
      <c r="D535" s="89"/>
      <c r="E535" s="90"/>
      <c r="F535" s="89"/>
      <c r="G535" s="34"/>
      <c r="H535" s="31">
        <f t="shared" si="99"/>
        <v>0</v>
      </c>
      <c r="I535" s="32">
        <f t="shared" si="98"/>
        <v>0</v>
      </c>
      <c r="J535" s="34">
        <f t="shared" ref="J535:J541" si="100">D535+G535</f>
        <v>0</v>
      </c>
      <c r="L535" s="106"/>
    </row>
    <row r="536" spans="1:12" ht="15.75" x14ac:dyDescent="0.3">
      <c r="B536" s="91" t="s">
        <v>7</v>
      </c>
      <c r="C536" s="93"/>
      <c r="D536" s="94"/>
      <c r="E536" s="96"/>
      <c r="F536" s="94"/>
      <c r="G536" s="34"/>
      <c r="H536" s="31">
        <f t="shared" si="99"/>
        <v>0</v>
      </c>
      <c r="I536" s="32">
        <f t="shared" si="98"/>
        <v>0</v>
      </c>
      <c r="J536" s="34">
        <f t="shared" si="100"/>
        <v>0</v>
      </c>
      <c r="L536" s="106"/>
    </row>
    <row r="537" spans="1:12" ht="15.75" x14ac:dyDescent="0.3">
      <c r="B537" s="87" t="s">
        <v>8</v>
      </c>
      <c r="C537" s="93"/>
      <c r="D537" s="94"/>
      <c r="E537" s="96"/>
      <c r="F537" s="94"/>
      <c r="G537" s="92"/>
      <c r="H537" s="31">
        <f t="shared" si="99"/>
        <v>0</v>
      </c>
      <c r="I537" s="32">
        <f t="shared" si="98"/>
        <v>0</v>
      </c>
      <c r="J537" s="34">
        <f t="shared" si="100"/>
        <v>0</v>
      </c>
      <c r="L537" s="106"/>
    </row>
    <row r="538" spans="1:12" ht="15.75" x14ac:dyDescent="0.3">
      <c r="B538" s="87" t="s">
        <v>9</v>
      </c>
      <c r="C538" s="93"/>
      <c r="D538" s="94"/>
      <c r="E538" s="96"/>
      <c r="F538" s="94"/>
      <c r="G538" s="34"/>
      <c r="H538" s="31">
        <f t="shared" si="99"/>
        <v>0</v>
      </c>
      <c r="I538" s="32">
        <f t="shared" si="98"/>
        <v>0</v>
      </c>
      <c r="J538" s="34">
        <f t="shared" si="100"/>
        <v>0</v>
      </c>
      <c r="L538" s="106"/>
    </row>
    <row r="539" spans="1:12" ht="15.75" x14ac:dyDescent="0.3">
      <c r="B539" s="87" t="s">
        <v>10</v>
      </c>
      <c r="C539" s="93"/>
      <c r="D539" s="94"/>
      <c r="E539" s="96"/>
      <c r="F539" s="94"/>
      <c r="G539" s="34"/>
      <c r="H539" s="31">
        <f t="shared" si="99"/>
        <v>0</v>
      </c>
      <c r="I539" s="32">
        <f t="shared" si="98"/>
        <v>0</v>
      </c>
      <c r="J539" s="34">
        <f t="shared" si="100"/>
        <v>0</v>
      </c>
      <c r="L539" s="106"/>
    </row>
    <row r="540" spans="1:12" ht="15.75" x14ac:dyDescent="0.3">
      <c r="B540" s="87" t="s">
        <v>11</v>
      </c>
      <c r="C540" s="93"/>
      <c r="D540" s="94"/>
      <c r="E540" s="96"/>
      <c r="F540" s="94"/>
      <c r="G540" s="92"/>
      <c r="H540" s="31">
        <f t="shared" si="99"/>
        <v>0</v>
      </c>
      <c r="I540" s="32">
        <f t="shared" si="98"/>
        <v>0</v>
      </c>
      <c r="J540" s="34">
        <f t="shared" si="100"/>
        <v>0</v>
      </c>
      <c r="L540" s="106"/>
    </row>
    <row r="541" spans="1:12" ht="16.5" thickBot="1" x14ac:dyDescent="0.35">
      <c r="B541" s="95" t="s">
        <v>12</v>
      </c>
      <c r="C541" s="88"/>
      <c r="D541" s="89"/>
      <c r="E541" s="90"/>
      <c r="F541" s="89"/>
      <c r="G541" s="41"/>
      <c r="H541" s="38">
        <f t="shared" si="99"/>
        <v>0</v>
      </c>
      <c r="I541" s="39">
        <f t="shared" si="98"/>
        <v>0</v>
      </c>
      <c r="J541" s="41">
        <f t="shared" si="100"/>
        <v>0</v>
      </c>
      <c r="L541" s="106"/>
    </row>
    <row r="542" spans="1:12" ht="15.75" thickBot="1" x14ac:dyDescent="0.3">
      <c r="B542" s="50" t="s">
        <v>13</v>
      </c>
      <c r="C542" s="15" t="s">
        <v>23</v>
      </c>
      <c r="D542" s="78">
        <f>SUM(D530:D541)</f>
        <v>20760</v>
      </c>
      <c r="E542" s="17" t="s">
        <v>23</v>
      </c>
      <c r="F542" s="78">
        <f>SUM(F530:F541)</f>
        <v>8237</v>
      </c>
      <c r="G542" s="18">
        <f>SUM(G530:G541)</f>
        <v>0</v>
      </c>
      <c r="H542" s="15" t="s">
        <v>23</v>
      </c>
      <c r="I542" s="19">
        <f>SUM(I530:I541)</f>
        <v>8237</v>
      </c>
      <c r="J542" s="18">
        <f>SUM(J530:J541)</f>
        <v>20760</v>
      </c>
      <c r="L542" s="106"/>
    </row>
    <row r="543" spans="1:12" ht="15.75" thickBot="1" x14ac:dyDescent="0.3"/>
    <row r="544" spans="1:12" ht="73.5" customHeight="1" thickBot="1" x14ac:dyDescent="0.3">
      <c r="A544" s="101">
        <v>1</v>
      </c>
      <c r="B544" s="75" t="s">
        <v>44</v>
      </c>
      <c r="C544" s="149" t="s">
        <v>84</v>
      </c>
      <c r="D544" s="150"/>
      <c r="E544" s="150"/>
      <c r="F544" s="150"/>
      <c r="G544" s="150"/>
      <c r="H544" s="150"/>
      <c r="I544" s="150"/>
      <c r="J544" s="151"/>
      <c r="L544" s="106"/>
    </row>
    <row r="545" spans="2:12" ht="15.75" thickBot="1" x14ac:dyDescent="0.3">
      <c r="B545" s="82">
        <v>1</v>
      </c>
      <c r="C545" s="83">
        <v>2</v>
      </c>
      <c r="D545" s="84">
        <v>3</v>
      </c>
      <c r="E545" s="83">
        <v>4</v>
      </c>
      <c r="F545" s="84">
        <v>5</v>
      </c>
      <c r="G545" s="83">
        <v>6</v>
      </c>
      <c r="H545" s="83">
        <v>7</v>
      </c>
      <c r="I545" s="83">
        <v>8</v>
      </c>
      <c r="J545" s="85">
        <v>9</v>
      </c>
      <c r="L545" s="106"/>
    </row>
    <row r="546" spans="2:12" ht="15.75" thickBot="1" x14ac:dyDescent="0.3">
      <c r="B546" s="122" t="s">
        <v>0</v>
      </c>
      <c r="C546" s="124" t="s">
        <v>14</v>
      </c>
      <c r="D546" s="152" t="s">
        <v>21</v>
      </c>
      <c r="E546" s="126" t="s">
        <v>20</v>
      </c>
      <c r="F546" s="152" t="s">
        <v>19</v>
      </c>
      <c r="G546" s="130" t="s">
        <v>21</v>
      </c>
      <c r="H546" s="132" t="s">
        <v>16</v>
      </c>
      <c r="I546" s="133"/>
      <c r="J546" s="134"/>
      <c r="L546" s="106"/>
    </row>
    <row r="547" spans="2:12" ht="30.75" thickBot="1" x14ac:dyDescent="0.3">
      <c r="B547" s="123"/>
      <c r="C547" s="125"/>
      <c r="D547" s="153"/>
      <c r="E547" s="127"/>
      <c r="F547" s="153"/>
      <c r="G547" s="131"/>
      <c r="H547" s="103" t="s">
        <v>17</v>
      </c>
      <c r="I547" s="104" t="s">
        <v>18</v>
      </c>
      <c r="J547" s="105" t="s">
        <v>22</v>
      </c>
      <c r="L547" s="106"/>
    </row>
    <row r="548" spans="2:12" ht="15.75" x14ac:dyDescent="0.3">
      <c r="B548" s="86" t="s">
        <v>1</v>
      </c>
      <c r="C548" s="88">
        <v>6</v>
      </c>
      <c r="D548" s="89">
        <v>3021</v>
      </c>
      <c r="E548" s="90"/>
      <c r="F548" s="89"/>
      <c r="G548" s="26"/>
      <c r="H548" s="23">
        <f>C548+E548</f>
        <v>6</v>
      </c>
      <c r="I548" s="24">
        <f>F548</f>
        <v>0</v>
      </c>
      <c r="J548" s="26">
        <f>D548+G548</f>
        <v>3021</v>
      </c>
      <c r="L548" s="106"/>
    </row>
    <row r="549" spans="2:12" ht="15.75" x14ac:dyDescent="0.3">
      <c r="B549" s="87" t="s">
        <v>2</v>
      </c>
      <c r="C549" s="88">
        <v>6</v>
      </c>
      <c r="D549" s="89">
        <v>3007</v>
      </c>
      <c r="E549" s="90"/>
      <c r="F549" s="89"/>
      <c r="G549" s="34"/>
      <c r="H549" s="31">
        <f>C549+E549</f>
        <v>6</v>
      </c>
      <c r="I549" s="32">
        <f t="shared" ref="I549:I559" si="101">F549</f>
        <v>0</v>
      </c>
      <c r="J549" s="34">
        <f>D549+G549</f>
        <v>3007</v>
      </c>
      <c r="L549" s="106"/>
    </row>
    <row r="550" spans="2:12" ht="15.75" x14ac:dyDescent="0.3">
      <c r="B550" s="87" t="s">
        <v>3</v>
      </c>
      <c r="C550" s="88">
        <v>6</v>
      </c>
      <c r="D550" s="89">
        <v>3163</v>
      </c>
      <c r="E550" s="90"/>
      <c r="F550" s="89"/>
      <c r="G550" s="34"/>
      <c r="H550" s="31">
        <f t="shared" ref="H550:H559" si="102">C550+E550</f>
        <v>6</v>
      </c>
      <c r="I550" s="32">
        <f t="shared" si="101"/>
        <v>0</v>
      </c>
      <c r="J550" s="34">
        <f>D550+G550</f>
        <v>3163</v>
      </c>
      <c r="L550" s="106"/>
    </row>
    <row r="551" spans="2:12" ht="15.75" x14ac:dyDescent="0.3">
      <c r="B551" s="87" t="s">
        <v>4</v>
      </c>
      <c r="C551" s="88">
        <v>6</v>
      </c>
      <c r="D551" s="89">
        <v>3163</v>
      </c>
      <c r="E551" s="90"/>
      <c r="F551" s="89"/>
      <c r="G551" s="34"/>
      <c r="H551" s="31">
        <f t="shared" si="102"/>
        <v>6</v>
      </c>
      <c r="I551" s="32">
        <f t="shared" si="101"/>
        <v>0</v>
      </c>
      <c r="J551" s="34">
        <f>D551+G551</f>
        <v>3163</v>
      </c>
      <c r="L551" s="106"/>
    </row>
    <row r="552" spans="2:12" ht="15.75" x14ac:dyDescent="0.3">
      <c r="B552" s="87" t="s">
        <v>5</v>
      </c>
      <c r="C552" s="88"/>
      <c r="D552" s="89"/>
      <c r="E552" s="90"/>
      <c r="F552" s="89"/>
      <c r="G552" s="34"/>
      <c r="H552" s="31">
        <f t="shared" si="102"/>
        <v>0</v>
      </c>
      <c r="I552" s="32">
        <f t="shared" si="101"/>
        <v>0</v>
      </c>
      <c r="J552" s="34">
        <f>D552+G552</f>
        <v>0</v>
      </c>
      <c r="L552" s="106"/>
    </row>
    <row r="553" spans="2:12" ht="15.75" x14ac:dyDescent="0.3">
      <c r="B553" s="87" t="s">
        <v>6</v>
      </c>
      <c r="C553" s="88"/>
      <c r="D553" s="89"/>
      <c r="E553" s="90"/>
      <c r="F553" s="89"/>
      <c r="G553" s="34"/>
      <c r="H553" s="31">
        <f t="shared" si="102"/>
        <v>0</v>
      </c>
      <c r="I553" s="32">
        <f t="shared" si="101"/>
        <v>0</v>
      </c>
      <c r="J553" s="34">
        <f t="shared" ref="J553:J559" si="103">D553+G553</f>
        <v>0</v>
      </c>
      <c r="L553" s="106"/>
    </row>
    <row r="554" spans="2:12" ht="15.75" x14ac:dyDescent="0.3">
      <c r="B554" s="91" t="s">
        <v>7</v>
      </c>
      <c r="C554" s="93"/>
      <c r="D554" s="94"/>
      <c r="E554" s="96"/>
      <c r="F554" s="94"/>
      <c r="G554" s="34"/>
      <c r="H554" s="31">
        <f t="shared" si="102"/>
        <v>0</v>
      </c>
      <c r="I554" s="32">
        <f t="shared" si="101"/>
        <v>0</v>
      </c>
      <c r="J554" s="34">
        <f t="shared" si="103"/>
        <v>0</v>
      </c>
      <c r="L554" s="106"/>
    </row>
    <row r="555" spans="2:12" ht="15.75" x14ac:dyDescent="0.3">
      <c r="B555" s="87" t="s">
        <v>8</v>
      </c>
      <c r="C555" s="93"/>
      <c r="D555" s="94"/>
      <c r="E555" s="96"/>
      <c r="F555" s="94"/>
      <c r="G555" s="92"/>
      <c r="H555" s="31">
        <f t="shared" si="102"/>
        <v>0</v>
      </c>
      <c r="I555" s="32">
        <f t="shared" si="101"/>
        <v>0</v>
      </c>
      <c r="J555" s="34">
        <f t="shared" si="103"/>
        <v>0</v>
      </c>
      <c r="L555" s="106"/>
    </row>
    <row r="556" spans="2:12" ht="15.75" x14ac:dyDescent="0.3">
      <c r="B556" s="87" t="s">
        <v>9</v>
      </c>
      <c r="C556" s="93"/>
      <c r="D556" s="94"/>
      <c r="E556" s="96"/>
      <c r="F556" s="94"/>
      <c r="G556" s="34"/>
      <c r="H556" s="31">
        <f t="shared" si="102"/>
        <v>0</v>
      </c>
      <c r="I556" s="32">
        <f t="shared" si="101"/>
        <v>0</v>
      </c>
      <c r="J556" s="34">
        <f t="shared" si="103"/>
        <v>0</v>
      </c>
      <c r="L556" s="106"/>
    </row>
    <row r="557" spans="2:12" ht="15.75" x14ac:dyDescent="0.3">
      <c r="B557" s="87" t="s">
        <v>10</v>
      </c>
      <c r="C557" s="93"/>
      <c r="D557" s="94"/>
      <c r="E557" s="96"/>
      <c r="F557" s="94"/>
      <c r="G557" s="34"/>
      <c r="H557" s="31">
        <f t="shared" si="102"/>
        <v>0</v>
      </c>
      <c r="I557" s="32">
        <f t="shared" si="101"/>
        <v>0</v>
      </c>
      <c r="J557" s="34">
        <f t="shared" si="103"/>
        <v>0</v>
      </c>
      <c r="L557" s="106"/>
    </row>
    <row r="558" spans="2:12" ht="15.75" x14ac:dyDescent="0.3">
      <c r="B558" s="87" t="s">
        <v>11</v>
      </c>
      <c r="C558" s="93"/>
      <c r="D558" s="94"/>
      <c r="E558" s="96"/>
      <c r="F558" s="94"/>
      <c r="G558" s="92"/>
      <c r="H558" s="31">
        <f t="shared" si="102"/>
        <v>0</v>
      </c>
      <c r="I558" s="32">
        <f t="shared" si="101"/>
        <v>0</v>
      </c>
      <c r="J558" s="34">
        <f t="shared" si="103"/>
        <v>0</v>
      </c>
      <c r="L558" s="106"/>
    </row>
    <row r="559" spans="2:12" ht="16.5" thickBot="1" x14ac:dyDescent="0.35">
      <c r="B559" s="95" t="s">
        <v>12</v>
      </c>
      <c r="C559" s="88"/>
      <c r="D559" s="89"/>
      <c r="E559" s="90"/>
      <c r="F559" s="89"/>
      <c r="G559" s="41"/>
      <c r="H559" s="38">
        <f t="shared" si="102"/>
        <v>0</v>
      </c>
      <c r="I559" s="39">
        <f t="shared" si="101"/>
        <v>0</v>
      </c>
      <c r="J559" s="41">
        <f t="shared" si="103"/>
        <v>0</v>
      </c>
      <c r="L559" s="106"/>
    </row>
    <row r="560" spans="2:12" ht="15.75" thickBot="1" x14ac:dyDescent="0.3">
      <c r="B560" s="50" t="s">
        <v>13</v>
      </c>
      <c r="C560" s="15" t="s">
        <v>23</v>
      </c>
      <c r="D560" s="78">
        <f>SUM(D548:D559)</f>
        <v>12354</v>
      </c>
      <c r="E560" s="17" t="s">
        <v>23</v>
      </c>
      <c r="F560" s="78">
        <f>SUM(F548:F559)</f>
        <v>0</v>
      </c>
      <c r="G560" s="18">
        <f>SUM(G548:G559)</f>
        <v>0</v>
      </c>
      <c r="H560" s="15" t="s">
        <v>23</v>
      </c>
      <c r="I560" s="19">
        <f>SUM(I548:I559)</f>
        <v>0</v>
      </c>
      <c r="J560" s="18">
        <f>SUM(J548:J559)</f>
        <v>12354</v>
      </c>
      <c r="L560" s="106"/>
    </row>
    <row r="561" spans="1:12" ht="15.75" thickBot="1" x14ac:dyDescent="0.3"/>
    <row r="562" spans="1:12" ht="73.5" customHeight="1" thickBot="1" x14ac:dyDescent="0.3">
      <c r="A562" s="101">
        <v>1</v>
      </c>
      <c r="B562" s="75" t="s">
        <v>44</v>
      </c>
      <c r="C562" s="149" t="s">
        <v>85</v>
      </c>
      <c r="D562" s="150"/>
      <c r="E562" s="150"/>
      <c r="F562" s="150"/>
      <c r="G562" s="150"/>
      <c r="H562" s="150"/>
      <c r="I562" s="150"/>
      <c r="J562" s="151"/>
      <c r="L562" s="106"/>
    </row>
    <row r="563" spans="1:12" ht="15.75" thickBot="1" x14ac:dyDescent="0.3">
      <c r="B563" s="82">
        <v>1</v>
      </c>
      <c r="C563" s="83">
        <v>2</v>
      </c>
      <c r="D563" s="84">
        <v>3</v>
      </c>
      <c r="E563" s="83">
        <v>4</v>
      </c>
      <c r="F563" s="84">
        <v>5</v>
      </c>
      <c r="G563" s="83">
        <v>6</v>
      </c>
      <c r="H563" s="83">
        <v>7</v>
      </c>
      <c r="I563" s="83">
        <v>8</v>
      </c>
      <c r="J563" s="85">
        <v>9</v>
      </c>
      <c r="L563" s="106"/>
    </row>
    <row r="564" spans="1:12" ht="15.75" thickBot="1" x14ac:dyDescent="0.3">
      <c r="B564" s="122" t="s">
        <v>0</v>
      </c>
      <c r="C564" s="124" t="s">
        <v>14</v>
      </c>
      <c r="D564" s="152" t="s">
        <v>21</v>
      </c>
      <c r="E564" s="126" t="s">
        <v>20</v>
      </c>
      <c r="F564" s="152" t="s">
        <v>19</v>
      </c>
      <c r="G564" s="130" t="s">
        <v>21</v>
      </c>
      <c r="H564" s="132" t="s">
        <v>16</v>
      </c>
      <c r="I564" s="133"/>
      <c r="J564" s="134"/>
      <c r="L564" s="106"/>
    </row>
    <row r="565" spans="1:12" ht="30.75" thickBot="1" x14ac:dyDescent="0.3">
      <c r="B565" s="123"/>
      <c r="C565" s="125"/>
      <c r="D565" s="153"/>
      <c r="E565" s="127"/>
      <c r="F565" s="153"/>
      <c r="G565" s="131"/>
      <c r="H565" s="103" t="s">
        <v>17</v>
      </c>
      <c r="I565" s="104" t="s">
        <v>18</v>
      </c>
      <c r="J565" s="105" t="s">
        <v>22</v>
      </c>
      <c r="L565" s="106"/>
    </row>
    <row r="566" spans="1:12" ht="15.75" x14ac:dyDescent="0.3">
      <c r="B566" s="86" t="s">
        <v>1</v>
      </c>
      <c r="C566" s="88">
        <v>11</v>
      </c>
      <c r="D566" s="89">
        <v>36097</v>
      </c>
      <c r="E566" s="90">
        <v>2</v>
      </c>
      <c r="F566" s="89">
        <f>867+578</f>
        <v>1445</v>
      </c>
      <c r="G566" s="26"/>
      <c r="H566" s="23">
        <f>C566+E566</f>
        <v>13</v>
      </c>
      <c r="I566" s="24">
        <f>F566</f>
        <v>1445</v>
      </c>
      <c r="J566" s="26">
        <f>D566+G566</f>
        <v>36097</v>
      </c>
      <c r="L566" s="106"/>
    </row>
    <row r="567" spans="1:12" ht="15.75" x14ac:dyDescent="0.3">
      <c r="B567" s="87" t="s">
        <v>2</v>
      </c>
      <c r="C567" s="88">
        <v>11</v>
      </c>
      <c r="D567" s="89">
        <v>18324</v>
      </c>
      <c r="E567" s="90">
        <v>2</v>
      </c>
      <c r="F567" s="89">
        <f>573*2</f>
        <v>1146</v>
      </c>
      <c r="G567" s="34"/>
      <c r="H567" s="31">
        <f>C567+E567</f>
        <v>13</v>
      </c>
      <c r="I567" s="32">
        <f t="shared" ref="I567:I577" si="104">F567</f>
        <v>1146</v>
      </c>
      <c r="J567" s="34">
        <f>D567+G567</f>
        <v>18324</v>
      </c>
      <c r="L567" s="106"/>
    </row>
    <row r="568" spans="1:12" ht="15.75" x14ac:dyDescent="0.3">
      <c r="B568" s="87" t="s">
        <v>3</v>
      </c>
      <c r="C568" s="88">
        <v>11</v>
      </c>
      <c r="D568" s="89">
        <v>12499</v>
      </c>
      <c r="E568" s="90">
        <v>2</v>
      </c>
      <c r="F568" s="89">
        <f>603*2</f>
        <v>1206</v>
      </c>
      <c r="G568" s="34"/>
      <c r="H568" s="31">
        <f t="shared" ref="H568:H577" si="105">C568+E568</f>
        <v>13</v>
      </c>
      <c r="I568" s="32">
        <f t="shared" si="104"/>
        <v>1206</v>
      </c>
      <c r="J568" s="34">
        <f>D568+G568</f>
        <v>12499</v>
      </c>
      <c r="L568" s="106"/>
    </row>
    <row r="569" spans="1:12" ht="15.75" x14ac:dyDescent="0.3">
      <c r="B569" s="87" t="s">
        <v>4</v>
      </c>
      <c r="C569" s="88">
        <v>11</v>
      </c>
      <c r="D569" s="89">
        <v>12499</v>
      </c>
      <c r="E569" s="90">
        <v>2</v>
      </c>
      <c r="F569" s="89">
        <v>1206</v>
      </c>
      <c r="G569" s="34"/>
      <c r="H569" s="31">
        <f t="shared" si="105"/>
        <v>13</v>
      </c>
      <c r="I569" s="32">
        <f t="shared" si="104"/>
        <v>1206</v>
      </c>
      <c r="J569" s="34">
        <f>D569+G569</f>
        <v>12499</v>
      </c>
      <c r="L569" s="106"/>
    </row>
    <row r="570" spans="1:12" ht="15.75" x14ac:dyDescent="0.3">
      <c r="B570" s="87" t="s">
        <v>5</v>
      </c>
      <c r="C570" s="88"/>
      <c r="D570" s="89"/>
      <c r="E570" s="90"/>
      <c r="F570" s="89"/>
      <c r="G570" s="34"/>
      <c r="H570" s="31">
        <f t="shared" si="105"/>
        <v>0</v>
      </c>
      <c r="I570" s="32">
        <f t="shared" si="104"/>
        <v>0</v>
      </c>
      <c r="J570" s="34">
        <f>D570+G570</f>
        <v>0</v>
      </c>
      <c r="L570" s="106"/>
    </row>
    <row r="571" spans="1:12" ht="15.75" x14ac:dyDescent="0.3">
      <c r="B571" s="87" t="s">
        <v>6</v>
      </c>
      <c r="C571" s="88"/>
      <c r="D571" s="89"/>
      <c r="E571" s="90"/>
      <c r="F571" s="89"/>
      <c r="G571" s="34"/>
      <c r="H571" s="31">
        <f t="shared" si="105"/>
        <v>0</v>
      </c>
      <c r="I571" s="32">
        <f t="shared" si="104"/>
        <v>0</v>
      </c>
      <c r="J571" s="34">
        <f t="shared" ref="J571:J577" si="106">D571+G571</f>
        <v>0</v>
      </c>
      <c r="L571" s="106"/>
    </row>
    <row r="572" spans="1:12" ht="15.75" x14ac:dyDescent="0.3">
      <c r="B572" s="91" t="s">
        <v>7</v>
      </c>
      <c r="C572" s="93"/>
      <c r="D572" s="94"/>
      <c r="E572" s="96"/>
      <c r="F572" s="94"/>
      <c r="G572" s="34"/>
      <c r="H572" s="31">
        <f t="shared" si="105"/>
        <v>0</v>
      </c>
      <c r="I572" s="32">
        <f t="shared" si="104"/>
        <v>0</v>
      </c>
      <c r="J572" s="34">
        <f t="shared" si="106"/>
        <v>0</v>
      </c>
      <c r="L572" s="106"/>
    </row>
    <row r="573" spans="1:12" ht="15.75" x14ac:dyDescent="0.3">
      <c r="B573" s="87" t="s">
        <v>8</v>
      </c>
      <c r="C573" s="93"/>
      <c r="D573" s="94"/>
      <c r="E573" s="96"/>
      <c r="F573" s="94"/>
      <c r="G573" s="92"/>
      <c r="H573" s="31">
        <f t="shared" si="105"/>
        <v>0</v>
      </c>
      <c r="I573" s="32">
        <f t="shared" si="104"/>
        <v>0</v>
      </c>
      <c r="J573" s="34">
        <f t="shared" si="106"/>
        <v>0</v>
      </c>
      <c r="L573" s="106"/>
    </row>
    <row r="574" spans="1:12" ht="15.75" x14ac:dyDescent="0.3">
      <c r="B574" s="87" t="s">
        <v>9</v>
      </c>
      <c r="C574" s="93"/>
      <c r="D574" s="94"/>
      <c r="E574" s="96"/>
      <c r="F574" s="94"/>
      <c r="G574" s="34"/>
      <c r="H574" s="31">
        <f t="shared" si="105"/>
        <v>0</v>
      </c>
      <c r="I574" s="32">
        <f t="shared" si="104"/>
        <v>0</v>
      </c>
      <c r="J574" s="34">
        <f t="shared" si="106"/>
        <v>0</v>
      </c>
      <c r="L574" s="106"/>
    </row>
    <row r="575" spans="1:12" ht="15.75" x14ac:dyDescent="0.3">
      <c r="B575" s="87" t="s">
        <v>10</v>
      </c>
      <c r="C575" s="93"/>
      <c r="D575" s="94"/>
      <c r="E575" s="96"/>
      <c r="F575" s="94"/>
      <c r="G575" s="34"/>
      <c r="H575" s="31">
        <f t="shared" si="105"/>
        <v>0</v>
      </c>
      <c r="I575" s="32">
        <f t="shared" si="104"/>
        <v>0</v>
      </c>
      <c r="J575" s="34">
        <f t="shared" si="106"/>
        <v>0</v>
      </c>
      <c r="L575" s="106"/>
    </row>
    <row r="576" spans="1:12" ht="15.75" x14ac:dyDescent="0.3">
      <c r="B576" s="87" t="s">
        <v>11</v>
      </c>
      <c r="C576" s="93"/>
      <c r="D576" s="94"/>
      <c r="E576" s="96"/>
      <c r="F576" s="94"/>
      <c r="G576" s="92"/>
      <c r="H576" s="31">
        <f t="shared" si="105"/>
        <v>0</v>
      </c>
      <c r="I576" s="32">
        <f t="shared" si="104"/>
        <v>0</v>
      </c>
      <c r="J576" s="34">
        <f t="shared" si="106"/>
        <v>0</v>
      </c>
      <c r="L576" s="106"/>
    </row>
    <row r="577" spans="1:12" ht="16.5" thickBot="1" x14ac:dyDescent="0.35">
      <c r="B577" s="95" t="s">
        <v>12</v>
      </c>
      <c r="C577" s="88"/>
      <c r="D577" s="89"/>
      <c r="E577" s="90"/>
      <c r="F577" s="89"/>
      <c r="G577" s="41"/>
      <c r="H577" s="38">
        <f t="shared" si="105"/>
        <v>0</v>
      </c>
      <c r="I577" s="39">
        <f t="shared" si="104"/>
        <v>0</v>
      </c>
      <c r="J577" s="41">
        <f t="shared" si="106"/>
        <v>0</v>
      </c>
      <c r="L577" s="106"/>
    </row>
    <row r="578" spans="1:12" ht="15.75" thickBot="1" x14ac:dyDescent="0.3">
      <c r="B578" s="50" t="s">
        <v>13</v>
      </c>
      <c r="C578" s="15" t="s">
        <v>23</v>
      </c>
      <c r="D578" s="78">
        <f>SUM(D566:D577)</f>
        <v>79419</v>
      </c>
      <c r="E578" s="17" t="s">
        <v>23</v>
      </c>
      <c r="F578" s="78">
        <f>SUM(F566:F577)</f>
        <v>5003</v>
      </c>
      <c r="G578" s="18">
        <f>SUM(G566:G577)</f>
        <v>0</v>
      </c>
      <c r="H578" s="15" t="s">
        <v>23</v>
      </c>
      <c r="I578" s="19">
        <f>SUM(I566:I577)</f>
        <v>5003</v>
      </c>
      <c r="J578" s="18">
        <f>SUM(J566:J577)</f>
        <v>79419</v>
      </c>
      <c r="L578" s="106"/>
    </row>
    <row r="579" spans="1:12" ht="15.75" thickBot="1" x14ac:dyDescent="0.3"/>
    <row r="580" spans="1:12" ht="73.5" customHeight="1" thickBot="1" x14ac:dyDescent="0.3">
      <c r="A580" s="101">
        <v>1</v>
      </c>
      <c r="B580" s="75" t="s">
        <v>44</v>
      </c>
      <c r="C580" s="149" t="s">
        <v>89</v>
      </c>
      <c r="D580" s="150"/>
      <c r="E580" s="150"/>
      <c r="F580" s="150"/>
      <c r="G580" s="150"/>
      <c r="H580" s="150"/>
      <c r="I580" s="150"/>
      <c r="J580" s="151"/>
      <c r="L580" s="106"/>
    </row>
    <row r="581" spans="1:12" ht="15.75" thickBot="1" x14ac:dyDescent="0.3">
      <c r="B581" s="82">
        <v>1</v>
      </c>
      <c r="C581" s="83">
        <v>2</v>
      </c>
      <c r="D581" s="84">
        <v>3</v>
      </c>
      <c r="E581" s="83">
        <v>4</v>
      </c>
      <c r="F581" s="84">
        <v>5</v>
      </c>
      <c r="G581" s="83">
        <v>6</v>
      </c>
      <c r="H581" s="83">
        <v>7</v>
      </c>
      <c r="I581" s="83">
        <v>8</v>
      </c>
      <c r="J581" s="85">
        <v>9</v>
      </c>
      <c r="L581" s="106"/>
    </row>
    <row r="582" spans="1:12" ht="15.75" thickBot="1" x14ac:dyDescent="0.3">
      <c r="B582" s="122" t="s">
        <v>0</v>
      </c>
      <c r="C582" s="124" t="s">
        <v>14</v>
      </c>
      <c r="D582" s="152" t="s">
        <v>21</v>
      </c>
      <c r="E582" s="126" t="s">
        <v>20</v>
      </c>
      <c r="F582" s="152" t="s">
        <v>19</v>
      </c>
      <c r="G582" s="130" t="s">
        <v>21</v>
      </c>
      <c r="H582" s="132" t="s">
        <v>16</v>
      </c>
      <c r="I582" s="133"/>
      <c r="J582" s="134"/>
      <c r="L582" s="106"/>
    </row>
    <row r="583" spans="1:12" ht="30.75" thickBot="1" x14ac:dyDescent="0.3">
      <c r="B583" s="123"/>
      <c r="C583" s="125"/>
      <c r="D583" s="153"/>
      <c r="E583" s="127"/>
      <c r="F583" s="153"/>
      <c r="G583" s="131"/>
      <c r="H583" s="103" t="s">
        <v>17</v>
      </c>
      <c r="I583" s="104" t="s">
        <v>18</v>
      </c>
      <c r="J583" s="105" t="s">
        <v>22</v>
      </c>
      <c r="L583" s="106"/>
    </row>
    <row r="584" spans="1:12" ht="15.75" x14ac:dyDescent="0.3">
      <c r="B584" s="86" t="s">
        <v>1</v>
      </c>
      <c r="C584" s="88">
        <v>3</v>
      </c>
      <c r="D584" s="89">
        <v>2734</v>
      </c>
      <c r="E584" s="90">
        <v>3</v>
      </c>
      <c r="F584" s="89">
        <f>1737+11120</f>
        <v>12857</v>
      </c>
      <c r="G584" s="26"/>
      <c r="H584" s="23">
        <f>C584+E584</f>
        <v>6</v>
      </c>
      <c r="I584" s="24">
        <f>F584</f>
        <v>12857</v>
      </c>
      <c r="J584" s="26">
        <f>D584+G584</f>
        <v>2734</v>
      </c>
      <c r="L584" s="106"/>
    </row>
    <row r="585" spans="1:12" ht="15.75" x14ac:dyDescent="0.3">
      <c r="B585" s="87" t="s">
        <v>2</v>
      </c>
      <c r="C585" s="88">
        <v>3</v>
      </c>
      <c r="D585" s="89">
        <v>2720</v>
      </c>
      <c r="E585" s="90">
        <v>3</v>
      </c>
      <c r="F585" s="89">
        <f>1738+11066</f>
        <v>12804</v>
      </c>
      <c r="G585" s="34"/>
      <c r="H585" s="31">
        <f>C585+E585</f>
        <v>6</v>
      </c>
      <c r="I585" s="32">
        <f t="shared" ref="I585:I595" si="107">F585</f>
        <v>12804</v>
      </c>
      <c r="J585" s="34">
        <f>D585+G585</f>
        <v>2720</v>
      </c>
      <c r="L585" s="106"/>
    </row>
    <row r="586" spans="1:12" ht="15.75" x14ac:dyDescent="0.3">
      <c r="B586" s="87" t="s">
        <v>3</v>
      </c>
      <c r="C586" s="88">
        <v>3</v>
      </c>
      <c r="D586" s="89">
        <v>4066</v>
      </c>
      <c r="E586" s="90">
        <v>3</v>
      </c>
      <c r="F586" s="89">
        <f>1808+11641</f>
        <v>13449</v>
      </c>
      <c r="G586" s="34"/>
      <c r="H586" s="31">
        <f t="shared" ref="H586:H595" si="108">C586+E586</f>
        <v>6</v>
      </c>
      <c r="I586" s="32">
        <f t="shared" si="107"/>
        <v>13449</v>
      </c>
      <c r="J586" s="34">
        <f>D586+G586</f>
        <v>4066</v>
      </c>
      <c r="L586" s="106"/>
    </row>
    <row r="587" spans="1:12" ht="15.75" x14ac:dyDescent="0.3">
      <c r="B587" s="87" t="s">
        <v>4</v>
      </c>
      <c r="C587" s="88">
        <v>3</v>
      </c>
      <c r="D587" s="89">
        <v>4066</v>
      </c>
      <c r="E587" s="90">
        <v>3</v>
      </c>
      <c r="F587" s="89">
        <f>1808+11641</f>
        <v>13449</v>
      </c>
      <c r="G587" s="34"/>
      <c r="H587" s="31">
        <f t="shared" si="108"/>
        <v>6</v>
      </c>
      <c r="I587" s="32">
        <f t="shared" si="107"/>
        <v>13449</v>
      </c>
      <c r="J587" s="34">
        <f>D587+G587</f>
        <v>4066</v>
      </c>
      <c r="L587" s="106"/>
    </row>
    <row r="588" spans="1:12" ht="15.75" x14ac:dyDescent="0.3">
      <c r="B588" s="87" t="s">
        <v>5</v>
      </c>
      <c r="C588" s="88"/>
      <c r="D588" s="89"/>
      <c r="E588" s="90"/>
      <c r="F588" s="89"/>
      <c r="G588" s="34"/>
      <c r="H588" s="31">
        <f t="shared" si="108"/>
        <v>0</v>
      </c>
      <c r="I588" s="32">
        <f t="shared" si="107"/>
        <v>0</v>
      </c>
      <c r="J588" s="34">
        <f>D588+G588</f>
        <v>0</v>
      </c>
      <c r="L588" s="106"/>
    </row>
    <row r="589" spans="1:12" ht="15.75" x14ac:dyDescent="0.3">
      <c r="B589" s="87" t="s">
        <v>6</v>
      </c>
      <c r="C589" s="88"/>
      <c r="D589" s="89"/>
      <c r="E589" s="90"/>
      <c r="F589" s="89"/>
      <c r="G589" s="34"/>
      <c r="H589" s="31">
        <f t="shared" si="108"/>
        <v>0</v>
      </c>
      <c r="I589" s="32">
        <f t="shared" si="107"/>
        <v>0</v>
      </c>
      <c r="J589" s="34">
        <f t="shared" ref="J589:J595" si="109">D589+G589</f>
        <v>0</v>
      </c>
      <c r="L589" s="106"/>
    </row>
    <row r="590" spans="1:12" ht="15.75" x14ac:dyDescent="0.3">
      <c r="B590" s="91" t="s">
        <v>7</v>
      </c>
      <c r="C590" s="93"/>
      <c r="D590" s="94"/>
      <c r="E590" s="96"/>
      <c r="F590" s="94"/>
      <c r="G590" s="34"/>
      <c r="H590" s="31">
        <f t="shared" si="108"/>
        <v>0</v>
      </c>
      <c r="I590" s="32">
        <f t="shared" si="107"/>
        <v>0</v>
      </c>
      <c r="J590" s="34">
        <f t="shared" si="109"/>
        <v>0</v>
      </c>
      <c r="L590" s="106"/>
    </row>
    <row r="591" spans="1:12" ht="15.75" x14ac:dyDescent="0.3">
      <c r="B591" s="87" t="s">
        <v>8</v>
      </c>
      <c r="C591" s="93"/>
      <c r="D591" s="94"/>
      <c r="E591" s="96"/>
      <c r="F591" s="94"/>
      <c r="G591" s="92"/>
      <c r="H591" s="31">
        <f t="shared" si="108"/>
        <v>0</v>
      </c>
      <c r="I591" s="32">
        <f t="shared" si="107"/>
        <v>0</v>
      </c>
      <c r="J591" s="34">
        <f t="shared" si="109"/>
        <v>0</v>
      </c>
      <c r="L591" s="106"/>
    </row>
    <row r="592" spans="1:12" ht="15.75" x14ac:dyDescent="0.3">
      <c r="B592" s="87" t="s">
        <v>9</v>
      </c>
      <c r="C592" s="93"/>
      <c r="D592" s="94"/>
      <c r="E592" s="96"/>
      <c r="F592" s="94"/>
      <c r="G592" s="34"/>
      <c r="H592" s="31">
        <f t="shared" si="108"/>
        <v>0</v>
      </c>
      <c r="I592" s="32">
        <f t="shared" si="107"/>
        <v>0</v>
      </c>
      <c r="J592" s="34">
        <f t="shared" si="109"/>
        <v>0</v>
      </c>
      <c r="L592" s="106"/>
    </row>
    <row r="593" spans="1:12" ht="15.75" x14ac:dyDescent="0.3">
      <c r="B593" s="87" t="s">
        <v>10</v>
      </c>
      <c r="C593" s="93"/>
      <c r="D593" s="94"/>
      <c r="E593" s="96"/>
      <c r="F593" s="94"/>
      <c r="G593" s="34"/>
      <c r="H593" s="31">
        <f t="shared" si="108"/>
        <v>0</v>
      </c>
      <c r="I593" s="32">
        <f t="shared" si="107"/>
        <v>0</v>
      </c>
      <c r="J593" s="34">
        <f t="shared" si="109"/>
        <v>0</v>
      </c>
      <c r="L593" s="106"/>
    </row>
    <row r="594" spans="1:12" ht="15.75" x14ac:dyDescent="0.3">
      <c r="B594" s="87" t="s">
        <v>11</v>
      </c>
      <c r="C594" s="93"/>
      <c r="D594" s="94"/>
      <c r="E594" s="96"/>
      <c r="F594" s="94"/>
      <c r="G594" s="92"/>
      <c r="H594" s="31">
        <f t="shared" si="108"/>
        <v>0</v>
      </c>
      <c r="I594" s="32">
        <f t="shared" si="107"/>
        <v>0</v>
      </c>
      <c r="J594" s="34">
        <f t="shared" si="109"/>
        <v>0</v>
      </c>
      <c r="L594" s="106"/>
    </row>
    <row r="595" spans="1:12" ht="16.5" thickBot="1" x14ac:dyDescent="0.35">
      <c r="B595" s="95" t="s">
        <v>12</v>
      </c>
      <c r="C595" s="88"/>
      <c r="D595" s="89"/>
      <c r="E595" s="90"/>
      <c r="F595" s="89"/>
      <c r="G595" s="41"/>
      <c r="H595" s="38">
        <f t="shared" si="108"/>
        <v>0</v>
      </c>
      <c r="I595" s="39">
        <f t="shared" si="107"/>
        <v>0</v>
      </c>
      <c r="J595" s="41">
        <f t="shared" si="109"/>
        <v>0</v>
      </c>
      <c r="L595" s="106"/>
    </row>
    <row r="596" spans="1:12" ht="15.75" thickBot="1" x14ac:dyDescent="0.3">
      <c r="B596" s="50" t="s">
        <v>13</v>
      </c>
      <c r="C596" s="15" t="s">
        <v>23</v>
      </c>
      <c r="D596" s="78">
        <f>SUM(D584:D595)</f>
        <v>13586</v>
      </c>
      <c r="E596" s="17" t="s">
        <v>23</v>
      </c>
      <c r="F596" s="78">
        <f>SUM(F584:F595)</f>
        <v>52559</v>
      </c>
      <c r="G596" s="18">
        <f>SUM(G584:G595)</f>
        <v>0</v>
      </c>
      <c r="H596" s="15" t="s">
        <v>23</v>
      </c>
      <c r="I596" s="19">
        <f>SUM(I584:I595)</f>
        <v>52559</v>
      </c>
      <c r="J596" s="18">
        <f>SUM(J584:J595)</f>
        <v>13586</v>
      </c>
      <c r="L596" s="106"/>
    </row>
    <row r="597" spans="1:12" ht="15.75" thickBot="1" x14ac:dyDescent="0.3"/>
    <row r="598" spans="1:12" ht="73.5" customHeight="1" thickBot="1" x14ac:dyDescent="0.3">
      <c r="A598" s="101">
        <v>1</v>
      </c>
      <c r="B598" s="75" t="s">
        <v>44</v>
      </c>
      <c r="C598" s="149" t="s">
        <v>86</v>
      </c>
      <c r="D598" s="150"/>
      <c r="E598" s="150"/>
      <c r="F598" s="150"/>
      <c r="G598" s="150"/>
      <c r="H598" s="150"/>
      <c r="I598" s="150"/>
      <c r="J598" s="151"/>
      <c r="L598" s="106"/>
    </row>
    <row r="599" spans="1:12" ht="15.75" thickBot="1" x14ac:dyDescent="0.3">
      <c r="B599" s="82">
        <v>1</v>
      </c>
      <c r="C599" s="83">
        <v>2</v>
      </c>
      <c r="D599" s="84">
        <v>3</v>
      </c>
      <c r="E599" s="83">
        <v>4</v>
      </c>
      <c r="F599" s="84">
        <v>5</v>
      </c>
      <c r="G599" s="83">
        <v>6</v>
      </c>
      <c r="H599" s="83">
        <v>7</v>
      </c>
      <c r="I599" s="83">
        <v>8</v>
      </c>
      <c r="J599" s="85">
        <v>9</v>
      </c>
      <c r="L599" s="106"/>
    </row>
    <row r="600" spans="1:12" ht="15.75" thickBot="1" x14ac:dyDescent="0.3">
      <c r="B600" s="122" t="s">
        <v>0</v>
      </c>
      <c r="C600" s="124" t="s">
        <v>14</v>
      </c>
      <c r="D600" s="152" t="s">
        <v>21</v>
      </c>
      <c r="E600" s="126" t="s">
        <v>20</v>
      </c>
      <c r="F600" s="152" t="s">
        <v>19</v>
      </c>
      <c r="G600" s="130" t="s">
        <v>21</v>
      </c>
      <c r="H600" s="132" t="s">
        <v>16</v>
      </c>
      <c r="I600" s="133"/>
      <c r="J600" s="134"/>
      <c r="L600" s="106"/>
    </row>
    <row r="601" spans="1:12" ht="30.75" thickBot="1" x14ac:dyDescent="0.3">
      <c r="B601" s="123"/>
      <c r="C601" s="125"/>
      <c r="D601" s="153"/>
      <c r="E601" s="127"/>
      <c r="F601" s="153"/>
      <c r="G601" s="131"/>
      <c r="H601" s="103" t="s">
        <v>17</v>
      </c>
      <c r="I601" s="104" t="s">
        <v>18</v>
      </c>
      <c r="J601" s="105" t="s">
        <v>22</v>
      </c>
      <c r="L601" s="106"/>
    </row>
    <row r="602" spans="1:12" ht="15.75" x14ac:dyDescent="0.3">
      <c r="B602" s="86" t="s">
        <v>1</v>
      </c>
      <c r="C602" s="88">
        <v>2</v>
      </c>
      <c r="D602" s="89">
        <v>1737</v>
      </c>
      <c r="E602" s="90">
        <v>2</v>
      </c>
      <c r="F602" s="89">
        <v>3184</v>
      </c>
      <c r="G602" s="26"/>
      <c r="H602" s="23">
        <f>C602+E602</f>
        <v>4</v>
      </c>
      <c r="I602" s="24">
        <f>F602</f>
        <v>3184</v>
      </c>
      <c r="J602" s="26">
        <f>D602+G602</f>
        <v>1737</v>
      </c>
      <c r="L602" s="106"/>
    </row>
    <row r="603" spans="1:12" ht="15.75" x14ac:dyDescent="0.3">
      <c r="B603" s="87" t="s">
        <v>2</v>
      </c>
      <c r="C603" s="88">
        <v>2</v>
      </c>
      <c r="D603" s="89">
        <v>1737</v>
      </c>
      <c r="E603" s="90">
        <v>2</v>
      </c>
      <c r="F603" s="89">
        <v>2027</v>
      </c>
      <c r="G603" s="34"/>
      <c r="H603" s="31">
        <f>C603+E603</f>
        <v>4</v>
      </c>
      <c r="I603" s="32">
        <f t="shared" ref="I603:I613" si="110">F603</f>
        <v>2027</v>
      </c>
      <c r="J603" s="34">
        <f>D603+G603</f>
        <v>1737</v>
      </c>
      <c r="L603" s="106"/>
    </row>
    <row r="604" spans="1:12" ht="15.75" x14ac:dyDescent="0.3">
      <c r="B604" s="87" t="s">
        <v>3</v>
      </c>
      <c r="C604" s="88">
        <v>2</v>
      </c>
      <c r="D604" s="89">
        <v>1737</v>
      </c>
      <c r="E604" s="90">
        <v>2</v>
      </c>
      <c r="F604" s="89">
        <v>2027</v>
      </c>
      <c r="G604" s="34"/>
      <c r="H604" s="31">
        <f t="shared" ref="H604:H613" si="111">C604+E604</f>
        <v>4</v>
      </c>
      <c r="I604" s="32">
        <f t="shared" si="110"/>
        <v>2027</v>
      </c>
      <c r="J604" s="34">
        <f>D604+G604</f>
        <v>1737</v>
      </c>
      <c r="L604" s="106"/>
    </row>
    <row r="605" spans="1:12" ht="15.75" x14ac:dyDescent="0.3">
      <c r="B605" s="87" t="s">
        <v>4</v>
      </c>
      <c r="C605" s="88">
        <v>2</v>
      </c>
      <c r="D605" s="89">
        <v>1737</v>
      </c>
      <c r="E605" s="90">
        <v>2</v>
      </c>
      <c r="F605" s="89">
        <v>2027</v>
      </c>
      <c r="G605" s="34"/>
      <c r="H605" s="31">
        <f t="shared" si="111"/>
        <v>4</v>
      </c>
      <c r="I605" s="32">
        <f t="shared" si="110"/>
        <v>2027</v>
      </c>
      <c r="J605" s="34">
        <f>D605+G605</f>
        <v>1737</v>
      </c>
      <c r="L605" s="106"/>
    </row>
    <row r="606" spans="1:12" ht="15.75" x14ac:dyDescent="0.3">
      <c r="B606" s="87" t="s">
        <v>5</v>
      </c>
      <c r="C606" s="88"/>
      <c r="D606" s="89"/>
      <c r="E606" s="90"/>
      <c r="F606" s="89"/>
      <c r="G606" s="34"/>
      <c r="H606" s="31">
        <f t="shared" si="111"/>
        <v>0</v>
      </c>
      <c r="I606" s="32">
        <f t="shared" si="110"/>
        <v>0</v>
      </c>
      <c r="J606" s="34">
        <f>D606+G606</f>
        <v>0</v>
      </c>
      <c r="L606" s="106"/>
    </row>
    <row r="607" spans="1:12" ht="15.75" x14ac:dyDescent="0.3">
      <c r="B607" s="87" t="s">
        <v>6</v>
      </c>
      <c r="C607" s="88"/>
      <c r="D607" s="89"/>
      <c r="E607" s="90"/>
      <c r="F607" s="89"/>
      <c r="G607" s="34"/>
      <c r="H607" s="31">
        <f t="shared" si="111"/>
        <v>0</v>
      </c>
      <c r="I607" s="32">
        <f t="shared" si="110"/>
        <v>0</v>
      </c>
      <c r="J607" s="34">
        <f t="shared" ref="J607:J613" si="112">D607+G607</f>
        <v>0</v>
      </c>
      <c r="L607" s="106"/>
    </row>
    <row r="608" spans="1:12" ht="15.75" x14ac:dyDescent="0.3">
      <c r="B608" s="91" t="s">
        <v>7</v>
      </c>
      <c r="C608" s="93"/>
      <c r="D608" s="94"/>
      <c r="E608" s="96"/>
      <c r="F608" s="94"/>
      <c r="G608" s="34"/>
      <c r="H608" s="31">
        <f t="shared" si="111"/>
        <v>0</v>
      </c>
      <c r="I608" s="32">
        <f t="shared" si="110"/>
        <v>0</v>
      </c>
      <c r="J608" s="34">
        <f t="shared" si="112"/>
        <v>0</v>
      </c>
      <c r="L608" s="106"/>
    </row>
    <row r="609" spans="1:12" ht="15.75" x14ac:dyDescent="0.3">
      <c r="B609" s="87" t="s">
        <v>8</v>
      </c>
      <c r="C609" s="93"/>
      <c r="D609" s="94"/>
      <c r="E609" s="96"/>
      <c r="F609" s="94"/>
      <c r="G609" s="92"/>
      <c r="H609" s="31">
        <f t="shared" si="111"/>
        <v>0</v>
      </c>
      <c r="I609" s="32">
        <f t="shared" si="110"/>
        <v>0</v>
      </c>
      <c r="J609" s="34">
        <f t="shared" si="112"/>
        <v>0</v>
      </c>
      <c r="L609" s="106"/>
    </row>
    <row r="610" spans="1:12" ht="15.75" x14ac:dyDescent="0.3">
      <c r="B610" s="87" t="s">
        <v>9</v>
      </c>
      <c r="C610" s="93"/>
      <c r="D610" s="94"/>
      <c r="E610" s="96"/>
      <c r="F610" s="94"/>
      <c r="G610" s="34"/>
      <c r="H610" s="31">
        <f t="shared" si="111"/>
        <v>0</v>
      </c>
      <c r="I610" s="32">
        <f t="shared" si="110"/>
        <v>0</v>
      </c>
      <c r="J610" s="34">
        <f t="shared" si="112"/>
        <v>0</v>
      </c>
      <c r="L610" s="106"/>
    </row>
    <row r="611" spans="1:12" ht="15.75" x14ac:dyDescent="0.3">
      <c r="B611" s="87" t="s">
        <v>10</v>
      </c>
      <c r="C611" s="93"/>
      <c r="D611" s="94"/>
      <c r="E611" s="96"/>
      <c r="F611" s="94"/>
      <c r="G611" s="34"/>
      <c r="H611" s="31">
        <f t="shared" si="111"/>
        <v>0</v>
      </c>
      <c r="I611" s="32">
        <f t="shared" si="110"/>
        <v>0</v>
      </c>
      <c r="J611" s="34">
        <f t="shared" si="112"/>
        <v>0</v>
      </c>
      <c r="L611" s="106"/>
    </row>
    <row r="612" spans="1:12" ht="15.75" x14ac:dyDescent="0.3">
      <c r="B612" s="87" t="s">
        <v>11</v>
      </c>
      <c r="C612" s="93"/>
      <c r="D612" s="94"/>
      <c r="E612" s="96"/>
      <c r="F612" s="94"/>
      <c r="G612" s="92"/>
      <c r="H612" s="31">
        <f t="shared" si="111"/>
        <v>0</v>
      </c>
      <c r="I612" s="32">
        <f t="shared" si="110"/>
        <v>0</v>
      </c>
      <c r="J612" s="34">
        <f t="shared" si="112"/>
        <v>0</v>
      </c>
      <c r="L612" s="106"/>
    </row>
    <row r="613" spans="1:12" ht="16.5" thickBot="1" x14ac:dyDescent="0.35">
      <c r="B613" s="95" t="s">
        <v>12</v>
      </c>
      <c r="C613" s="88"/>
      <c r="D613" s="89"/>
      <c r="E613" s="90"/>
      <c r="F613" s="89"/>
      <c r="G613" s="41"/>
      <c r="H613" s="38">
        <f t="shared" si="111"/>
        <v>0</v>
      </c>
      <c r="I613" s="39">
        <f t="shared" si="110"/>
        <v>0</v>
      </c>
      <c r="J613" s="41">
        <f t="shared" si="112"/>
        <v>0</v>
      </c>
      <c r="L613" s="106"/>
    </row>
    <row r="614" spans="1:12" ht="15.75" thickBot="1" x14ac:dyDescent="0.3">
      <c r="B614" s="50" t="s">
        <v>13</v>
      </c>
      <c r="C614" s="15" t="s">
        <v>23</v>
      </c>
      <c r="D614" s="78">
        <f>SUM(D602:D613)</f>
        <v>6948</v>
      </c>
      <c r="E614" s="17" t="s">
        <v>23</v>
      </c>
      <c r="F614" s="78">
        <f>SUM(F602:F613)</f>
        <v>9265</v>
      </c>
      <c r="G614" s="18">
        <f>SUM(G602:G613)</f>
        <v>0</v>
      </c>
      <c r="H614" s="15" t="s">
        <v>23</v>
      </c>
      <c r="I614" s="19">
        <f>SUM(I602:I613)</f>
        <v>9265</v>
      </c>
      <c r="J614" s="18">
        <f>SUM(J602:J613)</f>
        <v>6948</v>
      </c>
      <c r="L614" s="106"/>
    </row>
    <row r="615" spans="1:12" ht="15.75" thickBot="1" x14ac:dyDescent="0.3"/>
    <row r="616" spans="1:12" ht="73.5" customHeight="1" thickBot="1" x14ac:dyDescent="0.3">
      <c r="A616" s="101">
        <v>1</v>
      </c>
      <c r="B616" s="75" t="s">
        <v>44</v>
      </c>
      <c r="C616" s="149" t="s">
        <v>87</v>
      </c>
      <c r="D616" s="150"/>
      <c r="E616" s="150"/>
      <c r="F616" s="150"/>
      <c r="G616" s="150"/>
      <c r="H616" s="150"/>
      <c r="I616" s="150"/>
      <c r="J616" s="151"/>
    </row>
    <row r="617" spans="1:12" ht="15.75" thickBot="1" x14ac:dyDescent="0.3">
      <c r="B617" s="82">
        <v>1</v>
      </c>
      <c r="C617" s="83">
        <v>2</v>
      </c>
      <c r="D617" s="84">
        <v>3</v>
      </c>
      <c r="E617" s="83">
        <v>4</v>
      </c>
      <c r="F617" s="84">
        <v>5</v>
      </c>
      <c r="G617" s="83">
        <v>6</v>
      </c>
      <c r="H617" s="83">
        <v>7</v>
      </c>
      <c r="I617" s="83">
        <v>8</v>
      </c>
      <c r="J617" s="85">
        <v>9</v>
      </c>
    </row>
    <row r="618" spans="1:12" ht="15.75" thickBot="1" x14ac:dyDescent="0.3">
      <c r="B618" s="122" t="s">
        <v>0</v>
      </c>
      <c r="C618" s="124" t="s">
        <v>14</v>
      </c>
      <c r="D618" s="152" t="s">
        <v>21</v>
      </c>
      <c r="E618" s="126" t="s">
        <v>20</v>
      </c>
      <c r="F618" s="152" t="s">
        <v>19</v>
      </c>
      <c r="G618" s="130" t="s">
        <v>21</v>
      </c>
      <c r="H618" s="132" t="s">
        <v>16</v>
      </c>
      <c r="I618" s="133"/>
      <c r="J618" s="134"/>
    </row>
    <row r="619" spans="1:12" ht="30.75" thickBot="1" x14ac:dyDescent="0.3">
      <c r="B619" s="123"/>
      <c r="C619" s="125"/>
      <c r="D619" s="153"/>
      <c r="E619" s="127"/>
      <c r="F619" s="153"/>
      <c r="G619" s="131"/>
      <c r="H619" s="103" t="s">
        <v>17</v>
      </c>
      <c r="I619" s="104" t="s">
        <v>18</v>
      </c>
      <c r="J619" s="105" t="s">
        <v>22</v>
      </c>
    </row>
    <row r="620" spans="1:12" ht="15.75" x14ac:dyDescent="0.3">
      <c r="B620" s="86" t="s">
        <v>1</v>
      </c>
      <c r="C620" s="88"/>
      <c r="D620" s="89"/>
      <c r="E620" s="90">
        <v>4</v>
      </c>
      <c r="F620" s="89">
        <v>3035</v>
      </c>
      <c r="G620" s="26"/>
      <c r="H620" s="23">
        <f>C620+E620</f>
        <v>4</v>
      </c>
      <c r="I620" s="24">
        <f>F620</f>
        <v>3035</v>
      </c>
      <c r="J620" s="26">
        <f>D620+G620</f>
        <v>0</v>
      </c>
    </row>
    <row r="621" spans="1:12" ht="15.75" x14ac:dyDescent="0.3">
      <c r="B621" s="87" t="s">
        <v>2</v>
      </c>
      <c r="C621" s="88">
        <v>11</v>
      </c>
      <c r="D621" s="89">
        <v>6515</v>
      </c>
      <c r="E621" s="90">
        <v>34</v>
      </c>
      <c r="F621" s="89">
        <f>3035+21330</f>
        <v>24365</v>
      </c>
      <c r="G621" s="34"/>
      <c r="H621" s="31">
        <f>C621+E621</f>
        <v>45</v>
      </c>
      <c r="I621" s="32">
        <f t="shared" ref="I621:I631" si="113">F621</f>
        <v>24365</v>
      </c>
      <c r="J621" s="34">
        <f>D621+G621</f>
        <v>6515</v>
      </c>
    </row>
    <row r="622" spans="1:12" ht="15.75" x14ac:dyDescent="0.3">
      <c r="B622" s="87" t="s">
        <v>3</v>
      </c>
      <c r="C622" s="88">
        <v>11</v>
      </c>
      <c r="D622" s="89">
        <v>21535</v>
      </c>
      <c r="E622" s="90">
        <v>4</v>
      </c>
      <c r="F622" s="89">
        <f>5798+753+756</f>
        <v>7307</v>
      </c>
      <c r="G622" s="34"/>
      <c r="H622" s="31">
        <f t="shared" ref="H622:H631" si="114">C622+E622</f>
        <v>15</v>
      </c>
      <c r="I622" s="32">
        <f t="shared" si="113"/>
        <v>7307</v>
      </c>
      <c r="J622" s="34">
        <f>D622+G622</f>
        <v>21535</v>
      </c>
    </row>
    <row r="623" spans="1:12" ht="15.75" x14ac:dyDescent="0.3">
      <c r="B623" s="87" t="s">
        <v>4</v>
      </c>
      <c r="C623" s="88">
        <v>11</v>
      </c>
      <c r="D623" s="89">
        <v>21535</v>
      </c>
      <c r="E623" s="90">
        <v>4</v>
      </c>
      <c r="F623" s="89">
        <v>7307</v>
      </c>
      <c r="G623" s="34"/>
      <c r="H623" s="31">
        <f t="shared" si="114"/>
        <v>15</v>
      </c>
      <c r="I623" s="32">
        <f t="shared" si="113"/>
        <v>7307</v>
      </c>
      <c r="J623" s="34">
        <f>D623+G623</f>
        <v>21535</v>
      </c>
    </row>
    <row r="624" spans="1:12" ht="15.75" x14ac:dyDescent="0.3">
      <c r="B624" s="87" t="s">
        <v>5</v>
      </c>
      <c r="C624" s="88"/>
      <c r="D624" s="89"/>
      <c r="E624" s="90"/>
      <c r="F624" s="89"/>
      <c r="G624" s="34"/>
      <c r="H624" s="31">
        <f t="shared" si="114"/>
        <v>0</v>
      </c>
      <c r="I624" s="32">
        <f t="shared" si="113"/>
        <v>0</v>
      </c>
      <c r="J624" s="34">
        <f>D624+G624</f>
        <v>0</v>
      </c>
    </row>
    <row r="625" spans="2:10" ht="15.75" x14ac:dyDescent="0.3">
      <c r="B625" s="87" t="s">
        <v>6</v>
      </c>
      <c r="C625" s="88"/>
      <c r="D625" s="89"/>
      <c r="E625" s="90"/>
      <c r="F625" s="89"/>
      <c r="G625" s="34"/>
      <c r="H625" s="31">
        <f t="shared" si="114"/>
        <v>0</v>
      </c>
      <c r="I625" s="32">
        <f t="shared" si="113"/>
        <v>0</v>
      </c>
      <c r="J625" s="34">
        <f t="shared" ref="J625:J631" si="115">D625+G625</f>
        <v>0</v>
      </c>
    </row>
    <row r="626" spans="2:10" ht="15.75" x14ac:dyDescent="0.3">
      <c r="B626" s="91" t="s">
        <v>7</v>
      </c>
      <c r="C626" s="93"/>
      <c r="D626" s="94"/>
      <c r="E626" s="96"/>
      <c r="F626" s="94"/>
      <c r="G626" s="34"/>
      <c r="H626" s="31">
        <f t="shared" si="114"/>
        <v>0</v>
      </c>
      <c r="I626" s="32">
        <f t="shared" si="113"/>
        <v>0</v>
      </c>
      <c r="J626" s="34">
        <f t="shared" si="115"/>
        <v>0</v>
      </c>
    </row>
    <row r="627" spans="2:10" ht="15.75" x14ac:dyDescent="0.3">
      <c r="B627" s="87" t="s">
        <v>8</v>
      </c>
      <c r="C627" s="93"/>
      <c r="D627" s="94"/>
      <c r="E627" s="96"/>
      <c r="F627" s="94"/>
      <c r="G627" s="92"/>
      <c r="H627" s="31">
        <f t="shared" si="114"/>
        <v>0</v>
      </c>
      <c r="I627" s="32">
        <f t="shared" si="113"/>
        <v>0</v>
      </c>
      <c r="J627" s="34">
        <f t="shared" si="115"/>
        <v>0</v>
      </c>
    </row>
    <row r="628" spans="2:10" ht="15.75" x14ac:dyDescent="0.3">
      <c r="B628" s="87" t="s">
        <v>9</v>
      </c>
      <c r="C628" s="93"/>
      <c r="D628" s="94"/>
      <c r="E628" s="96"/>
      <c r="F628" s="94"/>
      <c r="G628" s="34"/>
      <c r="H628" s="31">
        <f t="shared" si="114"/>
        <v>0</v>
      </c>
      <c r="I628" s="32">
        <f t="shared" si="113"/>
        <v>0</v>
      </c>
      <c r="J628" s="34">
        <f t="shared" si="115"/>
        <v>0</v>
      </c>
    </row>
    <row r="629" spans="2:10" ht="15.75" x14ac:dyDescent="0.3">
      <c r="B629" s="87" t="s">
        <v>10</v>
      </c>
      <c r="C629" s="93"/>
      <c r="D629" s="94"/>
      <c r="E629" s="96"/>
      <c r="F629" s="94"/>
      <c r="G629" s="34"/>
      <c r="H629" s="31">
        <f t="shared" si="114"/>
        <v>0</v>
      </c>
      <c r="I629" s="32">
        <f t="shared" si="113"/>
        <v>0</v>
      </c>
      <c r="J629" s="34">
        <f t="shared" si="115"/>
        <v>0</v>
      </c>
    </row>
    <row r="630" spans="2:10" ht="15.75" x14ac:dyDescent="0.3">
      <c r="B630" s="87" t="s">
        <v>11</v>
      </c>
      <c r="C630" s="93"/>
      <c r="D630" s="94"/>
      <c r="E630" s="96"/>
      <c r="F630" s="94"/>
      <c r="G630" s="92"/>
      <c r="H630" s="31">
        <f t="shared" si="114"/>
        <v>0</v>
      </c>
      <c r="I630" s="32">
        <f t="shared" si="113"/>
        <v>0</v>
      </c>
      <c r="J630" s="34">
        <f t="shared" si="115"/>
        <v>0</v>
      </c>
    </row>
    <row r="631" spans="2:10" ht="16.5" thickBot="1" x14ac:dyDescent="0.35">
      <c r="B631" s="95" t="s">
        <v>12</v>
      </c>
      <c r="C631" s="88"/>
      <c r="D631" s="89"/>
      <c r="E631" s="90"/>
      <c r="F631" s="89"/>
      <c r="G631" s="41"/>
      <c r="H631" s="38">
        <f t="shared" si="114"/>
        <v>0</v>
      </c>
      <c r="I631" s="39">
        <f t="shared" si="113"/>
        <v>0</v>
      </c>
      <c r="J631" s="41">
        <f t="shared" si="115"/>
        <v>0</v>
      </c>
    </row>
    <row r="632" spans="2:10" ht="15.75" thickBot="1" x14ac:dyDescent="0.3">
      <c r="B632" s="50" t="s">
        <v>13</v>
      </c>
      <c r="C632" s="15" t="s">
        <v>23</v>
      </c>
      <c r="D632" s="78">
        <f>SUM(D620:D631)</f>
        <v>49585</v>
      </c>
      <c r="E632" s="17" t="s">
        <v>23</v>
      </c>
      <c r="F632" s="78">
        <f>SUM(F620:F631)</f>
        <v>42014</v>
      </c>
      <c r="G632" s="18">
        <f>SUM(G620:G631)</f>
        <v>0</v>
      </c>
      <c r="H632" s="15" t="s">
        <v>23</v>
      </c>
      <c r="I632" s="19">
        <f>SUM(I620:I631)</f>
        <v>42014</v>
      </c>
      <c r="J632" s="18">
        <f>SUM(J620:J631)</f>
        <v>49585</v>
      </c>
    </row>
    <row r="633" spans="2:10" ht="15.75" thickBot="1" x14ac:dyDescent="0.3"/>
    <row r="634" spans="2:10" ht="64.5" customHeight="1" thickBot="1" x14ac:dyDescent="0.3">
      <c r="B634" s="75" t="s">
        <v>44</v>
      </c>
      <c r="C634" s="149" t="s">
        <v>93</v>
      </c>
      <c r="D634" s="150"/>
      <c r="E634" s="150"/>
      <c r="F634" s="150"/>
      <c r="G634" s="150"/>
      <c r="H634" s="150"/>
      <c r="I634" s="150"/>
      <c r="J634" s="151"/>
    </row>
    <row r="635" spans="2:10" ht="15.75" thickBot="1" x14ac:dyDescent="0.3">
      <c r="B635" s="82">
        <v>1</v>
      </c>
      <c r="C635" s="83">
        <v>2</v>
      </c>
      <c r="D635" s="84">
        <v>3</v>
      </c>
      <c r="E635" s="83">
        <v>4</v>
      </c>
      <c r="F635" s="84">
        <v>5</v>
      </c>
      <c r="G635" s="83">
        <v>6</v>
      </c>
      <c r="H635" s="83">
        <v>7</v>
      </c>
      <c r="I635" s="83">
        <v>8</v>
      </c>
      <c r="J635" s="85">
        <v>9</v>
      </c>
    </row>
    <row r="636" spans="2:10" ht="15.75" thickBot="1" x14ac:dyDescent="0.3">
      <c r="B636" s="122" t="s">
        <v>0</v>
      </c>
      <c r="C636" s="124" t="s">
        <v>14</v>
      </c>
      <c r="D636" s="152" t="s">
        <v>21</v>
      </c>
      <c r="E636" s="126" t="s">
        <v>20</v>
      </c>
      <c r="F636" s="152" t="s">
        <v>19</v>
      </c>
      <c r="G636" s="130" t="s">
        <v>21</v>
      </c>
      <c r="H636" s="132" t="s">
        <v>16</v>
      </c>
      <c r="I636" s="133"/>
      <c r="J636" s="134"/>
    </row>
    <row r="637" spans="2:10" ht="30.75" thickBot="1" x14ac:dyDescent="0.3">
      <c r="B637" s="123"/>
      <c r="C637" s="125"/>
      <c r="D637" s="153"/>
      <c r="E637" s="127"/>
      <c r="F637" s="153"/>
      <c r="G637" s="131"/>
      <c r="H637" s="110" t="s">
        <v>17</v>
      </c>
      <c r="I637" s="111" t="s">
        <v>18</v>
      </c>
      <c r="J637" s="112" t="s">
        <v>22</v>
      </c>
    </row>
    <row r="638" spans="2:10" ht="15.75" x14ac:dyDescent="0.3">
      <c r="B638" s="86" t="s">
        <v>1</v>
      </c>
      <c r="C638" s="88"/>
      <c r="D638" s="89"/>
      <c r="E638" s="90"/>
      <c r="F638" s="89"/>
      <c r="G638" s="26"/>
      <c r="H638" s="23">
        <f>C638+E638</f>
        <v>0</v>
      </c>
      <c r="I638" s="24">
        <f>F638</f>
        <v>0</v>
      </c>
      <c r="J638" s="26">
        <f>D638+G638</f>
        <v>0</v>
      </c>
    </row>
    <row r="639" spans="2:10" ht="15.75" x14ac:dyDescent="0.3">
      <c r="B639" s="87" t="s">
        <v>2</v>
      </c>
      <c r="C639" s="88">
        <v>13</v>
      </c>
      <c r="D639" s="89">
        <v>27582</v>
      </c>
      <c r="E639" s="90">
        <v>1</v>
      </c>
      <c r="F639" s="89">
        <v>5031</v>
      </c>
      <c r="G639" s="34"/>
      <c r="H639" s="31">
        <f>C639+E639</f>
        <v>14</v>
      </c>
      <c r="I639" s="32">
        <f t="shared" ref="I639:I649" si="116">F639</f>
        <v>5031</v>
      </c>
      <c r="J639" s="34">
        <f>D639+G639</f>
        <v>27582</v>
      </c>
    </row>
    <row r="640" spans="2:10" ht="15.75" x14ac:dyDescent="0.3">
      <c r="B640" s="87" t="s">
        <v>3</v>
      </c>
      <c r="C640" s="88">
        <v>13</v>
      </c>
      <c r="D640" s="89">
        <v>19878</v>
      </c>
      <c r="E640" s="90">
        <v>1</v>
      </c>
      <c r="F640" s="89">
        <v>3665</v>
      </c>
      <c r="G640" s="34"/>
      <c r="H640" s="31">
        <f t="shared" ref="H640:H649" si="117">C640+E640</f>
        <v>14</v>
      </c>
      <c r="I640" s="32">
        <f t="shared" si="116"/>
        <v>3665</v>
      </c>
      <c r="J640" s="34">
        <f>D640+G640</f>
        <v>19878</v>
      </c>
    </row>
    <row r="641" spans="2:10" ht="15.75" x14ac:dyDescent="0.3">
      <c r="B641" s="87" t="s">
        <v>4</v>
      </c>
      <c r="C641" s="88">
        <v>13</v>
      </c>
      <c r="D641" s="89">
        <v>19878</v>
      </c>
      <c r="E641" s="90">
        <v>1</v>
      </c>
      <c r="F641" s="89">
        <v>3665</v>
      </c>
      <c r="G641" s="34"/>
      <c r="H641" s="31">
        <f t="shared" si="117"/>
        <v>14</v>
      </c>
      <c r="I641" s="32">
        <f t="shared" si="116"/>
        <v>3665</v>
      </c>
      <c r="J641" s="34">
        <f>D641+G641</f>
        <v>19878</v>
      </c>
    </row>
    <row r="642" spans="2:10" ht="15.75" x14ac:dyDescent="0.3">
      <c r="B642" s="87" t="s">
        <v>5</v>
      </c>
      <c r="C642" s="88"/>
      <c r="D642" s="89"/>
      <c r="E642" s="90"/>
      <c r="F642" s="89"/>
      <c r="G642" s="34"/>
      <c r="H642" s="31">
        <f t="shared" si="117"/>
        <v>0</v>
      </c>
      <c r="I642" s="32">
        <f t="shared" si="116"/>
        <v>0</v>
      </c>
      <c r="J642" s="34">
        <f>D642+G642</f>
        <v>0</v>
      </c>
    </row>
    <row r="643" spans="2:10" ht="15.75" x14ac:dyDescent="0.3">
      <c r="B643" s="87" t="s">
        <v>6</v>
      </c>
      <c r="C643" s="88"/>
      <c r="D643" s="89"/>
      <c r="E643" s="90"/>
      <c r="F643" s="89"/>
      <c r="G643" s="34"/>
      <c r="H643" s="31">
        <f t="shared" si="117"/>
        <v>0</v>
      </c>
      <c r="I643" s="32">
        <f t="shared" si="116"/>
        <v>0</v>
      </c>
      <c r="J643" s="34">
        <f t="shared" ref="J643:J649" si="118">D643+G643</f>
        <v>0</v>
      </c>
    </row>
    <row r="644" spans="2:10" ht="15.75" x14ac:dyDescent="0.3">
      <c r="B644" s="91" t="s">
        <v>7</v>
      </c>
      <c r="C644" s="93"/>
      <c r="D644" s="94"/>
      <c r="E644" s="96"/>
      <c r="F644" s="94"/>
      <c r="G644" s="34"/>
      <c r="H644" s="31">
        <f t="shared" si="117"/>
        <v>0</v>
      </c>
      <c r="I644" s="32">
        <f t="shared" si="116"/>
        <v>0</v>
      </c>
      <c r="J644" s="34">
        <f t="shared" si="118"/>
        <v>0</v>
      </c>
    </row>
    <row r="645" spans="2:10" ht="15.75" x14ac:dyDescent="0.3">
      <c r="B645" s="87" t="s">
        <v>8</v>
      </c>
      <c r="C645" s="93"/>
      <c r="D645" s="94"/>
      <c r="E645" s="96"/>
      <c r="F645" s="94"/>
      <c r="G645" s="92"/>
      <c r="H645" s="31">
        <f t="shared" si="117"/>
        <v>0</v>
      </c>
      <c r="I645" s="32">
        <f t="shared" si="116"/>
        <v>0</v>
      </c>
      <c r="J645" s="34">
        <f t="shared" si="118"/>
        <v>0</v>
      </c>
    </row>
    <row r="646" spans="2:10" ht="15.75" x14ac:dyDescent="0.3">
      <c r="B646" s="87" t="s">
        <v>9</v>
      </c>
      <c r="C646" s="93"/>
      <c r="D646" s="94"/>
      <c r="E646" s="96"/>
      <c r="F646" s="94"/>
      <c r="G646" s="34"/>
      <c r="H646" s="31">
        <f t="shared" si="117"/>
        <v>0</v>
      </c>
      <c r="I646" s="32">
        <f t="shared" si="116"/>
        <v>0</v>
      </c>
      <c r="J646" s="34">
        <f t="shared" si="118"/>
        <v>0</v>
      </c>
    </row>
    <row r="647" spans="2:10" ht="15.75" x14ac:dyDescent="0.3">
      <c r="B647" s="87" t="s">
        <v>10</v>
      </c>
      <c r="C647" s="93"/>
      <c r="D647" s="94"/>
      <c r="E647" s="96"/>
      <c r="F647" s="94"/>
      <c r="G647" s="34"/>
      <c r="H647" s="31">
        <f t="shared" si="117"/>
        <v>0</v>
      </c>
      <c r="I647" s="32">
        <f t="shared" si="116"/>
        <v>0</v>
      </c>
      <c r="J647" s="34">
        <f t="shared" si="118"/>
        <v>0</v>
      </c>
    </row>
    <row r="648" spans="2:10" ht="15.75" x14ac:dyDescent="0.3">
      <c r="B648" s="87" t="s">
        <v>11</v>
      </c>
      <c r="C648" s="93"/>
      <c r="D648" s="94"/>
      <c r="E648" s="96"/>
      <c r="F648" s="94"/>
      <c r="G648" s="92"/>
      <c r="H648" s="31">
        <f t="shared" si="117"/>
        <v>0</v>
      </c>
      <c r="I648" s="32">
        <f t="shared" si="116"/>
        <v>0</v>
      </c>
      <c r="J648" s="34">
        <f t="shared" si="118"/>
        <v>0</v>
      </c>
    </row>
    <row r="649" spans="2:10" ht="16.5" thickBot="1" x14ac:dyDescent="0.35">
      <c r="B649" s="95" t="s">
        <v>12</v>
      </c>
      <c r="C649" s="88"/>
      <c r="D649" s="89"/>
      <c r="E649" s="90"/>
      <c r="F649" s="89"/>
      <c r="G649" s="41"/>
      <c r="H649" s="38">
        <f t="shared" si="117"/>
        <v>0</v>
      </c>
      <c r="I649" s="39">
        <f t="shared" si="116"/>
        <v>0</v>
      </c>
      <c r="J649" s="41">
        <f t="shared" si="118"/>
        <v>0</v>
      </c>
    </row>
    <row r="650" spans="2:10" ht="15.75" thickBot="1" x14ac:dyDescent="0.3">
      <c r="B650" s="50" t="s">
        <v>13</v>
      </c>
      <c r="C650" s="15" t="s">
        <v>23</v>
      </c>
      <c r="D650" s="78">
        <f>SUM(D638:D649)</f>
        <v>67338</v>
      </c>
      <c r="E650" s="17" t="s">
        <v>23</v>
      </c>
      <c r="F650" s="78">
        <f>SUM(F638:F649)</f>
        <v>12361</v>
      </c>
      <c r="G650" s="18">
        <f>SUM(G638:G649)</f>
        <v>0</v>
      </c>
      <c r="H650" s="15" t="s">
        <v>23</v>
      </c>
      <c r="I650" s="19">
        <f>SUM(I638:I649)</f>
        <v>12361</v>
      </c>
      <c r="J650" s="18">
        <f>SUM(J638:J649)</f>
        <v>67338</v>
      </c>
    </row>
    <row r="651" spans="2:10" ht="15.75" thickBot="1" x14ac:dyDescent="0.3"/>
    <row r="652" spans="2:10" ht="64.5" customHeight="1" thickBot="1" x14ac:dyDescent="0.3">
      <c r="B652" s="75" t="s">
        <v>44</v>
      </c>
      <c r="C652" s="149" t="s">
        <v>94</v>
      </c>
      <c r="D652" s="150"/>
      <c r="E652" s="150"/>
      <c r="F652" s="150"/>
      <c r="G652" s="150"/>
      <c r="H652" s="150"/>
      <c r="I652" s="150"/>
      <c r="J652" s="151"/>
    </row>
    <row r="653" spans="2:10" ht="15.75" thickBot="1" x14ac:dyDescent="0.3">
      <c r="B653" s="82">
        <v>1</v>
      </c>
      <c r="C653" s="83">
        <v>2</v>
      </c>
      <c r="D653" s="84">
        <v>3</v>
      </c>
      <c r="E653" s="83">
        <v>4</v>
      </c>
      <c r="F653" s="84">
        <v>5</v>
      </c>
      <c r="G653" s="83">
        <v>6</v>
      </c>
      <c r="H653" s="83">
        <v>7</v>
      </c>
      <c r="I653" s="83">
        <v>8</v>
      </c>
      <c r="J653" s="85">
        <v>9</v>
      </c>
    </row>
    <row r="654" spans="2:10" ht="15.75" thickBot="1" x14ac:dyDescent="0.3">
      <c r="B654" s="122" t="s">
        <v>0</v>
      </c>
      <c r="C654" s="124" t="s">
        <v>14</v>
      </c>
      <c r="D654" s="152" t="s">
        <v>21</v>
      </c>
      <c r="E654" s="126" t="s">
        <v>20</v>
      </c>
      <c r="F654" s="152" t="s">
        <v>19</v>
      </c>
      <c r="G654" s="130" t="s">
        <v>21</v>
      </c>
      <c r="H654" s="132" t="s">
        <v>16</v>
      </c>
      <c r="I654" s="133"/>
      <c r="J654" s="134"/>
    </row>
    <row r="655" spans="2:10" ht="30.75" thickBot="1" x14ac:dyDescent="0.3">
      <c r="B655" s="123"/>
      <c r="C655" s="125"/>
      <c r="D655" s="153"/>
      <c r="E655" s="127"/>
      <c r="F655" s="153"/>
      <c r="G655" s="131"/>
      <c r="H655" s="113" t="s">
        <v>17</v>
      </c>
      <c r="I655" s="114" t="s">
        <v>18</v>
      </c>
      <c r="J655" s="115" t="s">
        <v>22</v>
      </c>
    </row>
    <row r="656" spans="2:10" ht="15.75" x14ac:dyDescent="0.3">
      <c r="B656" s="86" t="s">
        <v>1</v>
      </c>
      <c r="C656" s="88"/>
      <c r="D656" s="89"/>
      <c r="E656" s="90"/>
      <c r="F656" s="89"/>
      <c r="G656" s="26"/>
      <c r="H656" s="23">
        <f>C656+E656</f>
        <v>0</v>
      </c>
      <c r="I656" s="24">
        <f>F656</f>
        <v>0</v>
      </c>
      <c r="J656" s="26">
        <f>D656+G656</f>
        <v>0</v>
      </c>
    </row>
    <row r="657" spans="2:10" ht="15.75" x14ac:dyDescent="0.3">
      <c r="B657" s="87" t="s">
        <v>2</v>
      </c>
      <c r="C657" s="88"/>
      <c r="D657" s="89"/>
      <c r="E657" s="90"/>
      <c r="F657" s="89"/>
      <c r="G657" s="34"/>
      <c r="H657" s="31">
        <f>C657+E657</f>
        <v>0</v>
      </c>
      <c r="I657" s="32">
        <f t="shared" ref="I657:I667" si="119">F657</f>
        <v>0</v>
      </c>
      <c r="J657" s="34">
        <f>D657+G657</f>
        <v>0</v>
      </c>
    </row>
    <row r="658" spans="2:10" ht="15.75" x14ac:dyDescent="0.3">
      <c r="B658" s="87" t="s">
        <v>3</v>
      </c>
      <c r="C658" s="88">
        <v>3</v>
      </c>
      <c r="D658" s="89">
        <v>2480</v>
      </c>
      <c r="E658" s="90"/>
      <c r="F658" s="89"/>
      <c r="G658" s="34"/>
      <c r="H658" s="31">
        <f t="shared" ref="H658:H667" si="120">C658+E658</f>
        <v>3</v>
      </c>
      <c r="I658" s="32">
        <f t="shared" si="119"/>
        <v>0</v>
      </c>
      <c r="J658" s="34">
        <f>D658+G658</f>
        <v>2480</v>
      </c>
    </row>
    <row r="659" spans="2:10" ht="15.75" x14ac:dyDescent="0.3">
      <c r="B659" s="87" t="s">
        <v>4</v>
      </c>
      <c r="C659" s="88">
        <v>3</v>
      </c>
      <c r="D659" s="89">
        <v>2480</v>
      </c>
      <c r="E659" s="90"/>
      <c r="F659" s="89"/>
      <c r="G659" s="34"/>
      <c r="H659" s="31">
        <f t="shared" si="120"/>
        <v>3</v>
      </c>
      <c r="I659" s="32">
        <f t="shared" si="119"/>
        <v>0</v>
      </c>
      <c r="J659" s="34">
        <f>D659+G659</f>
        <v>2480</v>
      </c>
    </row>
    <row r="660" spans="2:10" ht="15.75" x14ac:dyDescent="0.3">
      <c r="B660" s="87" t="s">
        <v>5</v>
      </c>
      <c r="C660" s="88"/>
      <c r="D660" s="89"/>
      <c r="E660" s="90"/>
      <c r="F660" s="89"/>
      <c r="G660" s="34"/>
      <c r="H660" s="31">
        <f t="shared" si="120"/>
        <v>0</v>
      </c>
      <c r="I660" s="32">
        <f t="shared" si="119"/>
        <v>0</v>
      </c>
      <c r="J660" s="34">
        <f>D660+G660</f>
        <v>0</v>
      </c>
    </row>
    <row r="661" spans="2:10" ht="15.75" x14ac:dyDescent="0.3">
      <c r="B661" s="87" t="s">
        <v>6</v>
      </c>
      <c r="C661" s="88"/>
      <c r="D661" s="89"/>
      <c r="E661" s="90"/>
      <c r="F661" s="89"/>
      <c r="G661" s="34"/>
      <c r="H661" s="31">
        <f t="shared" si="120"/>
        <v>0</v>
      </c>
      <c r="I661" s="32">
        <f t="shared" si="119"/>
        <v>0</v>
      </c>
      <c r="J661" s="34">
        <f t="shared" ref="J661:J667" si="121">D661+G661</f>
        <v>0</v>
      </c>
    </row>
    <row r="662" spans="2:10" ht="15.75" x14ac:dyDescent="0.3">
      <c r="B662" s="91" t="s">
        <v>7</v>
      </c>
      <c r="C662" s="93"/>
      <c r="D662" s="94"/>
      <c r="E662" s="96"/>
      <c r="F662" s="94"/>
      <c r="G662" s="34"/>
      <c r="H662" s="31">
        <f t="shared" si="120"/>
        <v>0</v>
      </c>
      <c r="I662" s="32">
        <f t="shared" si="119"/>
        <v>0</v>
      </c>
      <c r="J662" s="34">
        <f t="shared" si="121"/>
        <v>0</v>
      </c>
    </row>
    <row r="663" spans="2:10" ht="15.75" x14ac:dyDescent="0.3">
      <c r="B663" s="87" t="s">
        <v>8</v>
      </c>
      <c r="C663" s="93"/>
      <c r="D663" s="94"/>
      <c r="E663" s="96"/>
      <c r="F663" s="94"/>
      <c r="G663" s="92"/>
      <c r="H663" s="31">
        <f t="shared" si="120"/>
        <v>0</v>
      </c>
      <c r="I663" s="32">
        <f t="shared" si="119"/>
        <v>0</v>
      </c>
      <c r="J663" s="34">
        <f t="shared" si="121"/>
        <v>0</v>
      </c>
    </row>
    <row r="664" spans="2:10" ht="15.75" x14ac:dyDescent="0.3">
      <c r="B664" s="87" t="s">
        <v>9</v>
      </c>
      <c r="C664" s="93"/>
      <c r="D664" s="94"/>
      <c r="E664" s="96"/>
      <c r="F664" s="94"/>
      <c r="G664" s="34"/>
      <c r="H664" s="31">
        <f t="shared" si="120"/>
        <v>0</v>
      </c>
      <c r="I664" s="32">
        <f t="shared" si="119"/>
        <v>0</v>
      </c>
      <c r="J664" s="34">
        <f t="shared" si="121"/>
        <v>0</v>
      </c>
    </row>
    <row r="665" spans="2:10" ht="15.75" x14ac:dyDescent="0.3">
      <c r="B665" s="87" t="s">
        <v>10</v>
      </c>
      <c r="C665" s="93"/>
      <c r="D665" s="94"/>
      <c r="E665" s="96"/>
      <c r="F665" s="94"/>
      <c r="G665" s="34"/>
      <c r="H665" s="31">
        <f t="shared" si="120"/>
        <v>0</v>
      </c>
      <c r="I665" s="32">
        <f t="shared" si="119"/>
        <v>0</v>
      </c>
      <c r="J665" s="34">
        <f t="shared" si="121"/>
        <v>0</v>
      </c>
    </row>
    <row r="666" spans="2:10" ht="15.75" x14ac:dyDescent="0.3">
      <c r="B666" s="87" t="s">
        <v>11</v>
      </c>
      <c r="C666" s="93"/>
      <c r="D666" s="94"/>
      <c r="E666" s="96"/>
      <c r="F666" s="94"/>
      <c r="G666" s="92"/>
      <c r="H666" s="31">
        <f t="shared" si="120"/>
        <v>0</v>
      </c>
      <c r="I666" s="32">
        <f t="shared" si="119"/>
        <v>0</v>
      </c>
      <c r="J666" s="34">
        <f t="shared" si="121"/>
        <v>0</v>
      </c>
    </row>
    <row r="667" spans="2:10" ht="16.5" thickBot="1" x14ac:dyDescent="0.35">
      <c r="B667" s="95" t="s">
        <v>12</v>
      </c>
      <c r="C667" s="88"/>
      <c r="D667" s="89"/>
      <c r="E667" s="90"/>
      <c r="F667" s="89"/>
      <c r="G667" s="41"/>
      <c r="H667" s="38">
        <f t="shared" si="120"/>
        <v>0</v>
      </c>
      <c r="I667" s="39">
        <f t="shared" si="119"/>
        <v>0</v>
      </c>
      <c r="J667" s="41">
        <f t="shared" si="121"/>
        <v>0</v>
      </c>
    </row>
    <row r="668" spans="2:10" ht="15.75" thickBot="1" x14ac:dyDescent="0.3">
      <c r="B668" s="50" t="s">
        <v>13</v>
      </c>
      <c r="C668" s="15" t="s">
        <v>23</v>
      </c>
      <c r="D668" s="78">
        <f>SUM(D656:D667)</f>
        <v>4960</v>
      </c>
      <c r="E668" s="17" t="s">
        <v>23</v>
      </c>
      <c r="F668" s="78">
        <f>SUM(F656:F667)</f>
        <v>0</v>
      </c>
      <c r="G668" s="18">
        <f>SUM(G656:G667)</f>
        <v>0</v>
      </c>
      <c r="H668" s="15" t="s">
        <v>23</v>
      </c>
      <c r="I668" s="19">
        <f>SUM(I656:I667)</f>
        <v>0</v>
      </c>
      <c r="J668" s="18">
        <f>SUM(J656:J667)</f>
        <v>4960</v>
      </c>
    </row>
    <row r="669" spans="2:10" ht="15.75" thickBot="1" x14ac:dyDescent="0.3"/>
    <row r="670" spans="2:10" ht="87" customHeight="1" thickBot="1" x14ac:dyDescent="0.3">
      <c r="B670" s="75" t="s">
        <v>44</v>
      </c>
      <c r="C670" s="149" t="s">
        <v>95</v>
      </c>
      <c r="D670" s="150"/>
      <c r="E670" s="150"/>
      <c r="F670" s="150"/>
      <c r="G670" s="150"/>
      <c r="H670" s="150"/>
      <c r="I670" s="150"/>
      <c r="J670" s="151"/>
    </row>
    <row r="671" spans="2:10" ht="15.75" thickBot="1" x14ac:dyDescent="0.3">
      <c r="B671" s="82">
        <v>1</v>
      </c>
      <c r="C671" s="83">
        <v>2</v>
      </c>
      <c r="D671" s="84">
        <v>3</v>
      </c>
      <c r="E671" s="83">
        <v>4</v>
      </c>
      <c r="F671" s="84">
        <v>5</v>
      </c>
      <c r="G671" s="83">
        <v>6</v>
      </c>
      <c r="H671" s="83">
        <v>7</v>
      </c>
      <c r="I671" s="83">
        <v>8</v>
      </c>
      <c r="J671" s="85">
        <v>9</v>
      </c>
    </row>
    <row r="672" spans="2:10" ht="15.75" thickBot="1" x14ac:dyDescent="0.3">
      <c r="B672" s="122" t="s">
        <v>0</v>
      </c>
      <c r="C672" s="124" t="s">
        <v>14</v>
      </c>
      <c r="D672" s="152" t="s">
        <v>21</v>
      </c>
      <c r="E672" s="126" t="s">
        <v>20</v>
      </c>
      <c r="F672" s="152" t="s">
        <v>19</v>
      </c>
      <c r="G672" s="130" t="s">
        <v>21</v>
      </c>
      <c r="H672" s="132" t="s">
        <v>16</v>
      </c>
      <c r="I672" s="133"/>
      <c r="J672" s="134"/>
    </row>
    <row r="673" spans="2:10" ht="30.75" thickBot="1" x14ac:dyDescent="0.3">
      <c r="B673" s="123"/>
      <c r="C673" s="125"/>
      <c r="D673" s="153"/>
      <c r="E673" s="127"/>
      <c r="F673" s="153"/>
      <c r="G673" s="131"/>
      <c r="H673" s="113" t="s">
        <v>17</v>
      </c>
      <c r="I673" s="114" t="s">
        <v>18</v>
      </c>
      <c r="J673" s="115" t="s">
        <v>22</v>
      </c>
    </row>
    <row r="674" spans="2:10" ht="15.75" x14ac:dyDescent="0.3">
      <c r="B674" s="86" t="s">
        <v>1</v>
      </c>
      <c r="C674" s="88"/>
      <c r="D674" s="89"/>
      <c r="E674" s="90"/>
      <c r="F674" s="89"/>
      <c r="G674" s="26"/>
      <c r="H674" s="23">
        <f>C674+E674</f>
        <v>0</v>
      </c>
      <c r="I674" s="24">
        <f>F674</f>
        <v>0</v>
      </c>
      <c r="J674" s="26">
        <f>D674+G674</f>
        <v>0</v>
      </c>
    </row>
    <row r="675" spans="2:10" ht="15.75" x14ac:dyDescent="0.3">
      <c r="B675" s="87" t="s">
        <v>2</v>
      </c>
      <c r="C675" s="88"/>
      <c r="D675" s="89"/>
      <c r="E675" s="90"/>
      <c r="F675" s="89"/>
      <c r="G675" s="34"/>
      <c r="H675" s="31">
        <f>C675+E675</f>
        <v>0</v>
      </c>
      <c r="I675" s="32">
        <f t="shared" ref="I675:I685" si="122">F675</f>
        <v>0</v>
      </c>
      <c r="J675" s="34">
        <f>D675+G675</f>
        <v>0</v>
      </c>
    </row>
    <row r="676" spans="2:10" ht="15.75" x14ac:dyDescent="0.3">
      <c r="B676" s="87" t="s">
        <v>3</v>
      </c>
      <c r="C676" s="88">
        <v>1</v>
      </c>
      <c r="D676" s="89">
        <v>8.36</v>
      </c>
      <c r="E676" s="90"/>
      <c r="F676" s="89"/>
      <c r="G676" s="34"/>
      <c r="H676" s="31">
        <f t="shared" ref="H676:H685" si="123">C676+E676</f>
        <v>1</v>
      </c>
      <c r="I676" s="32">
        <f t="shared" si="122"/>
        <v>0</v>
      </c>
      <c r="J676" s="34">
        <f>D676+G676</f>
        <v>8.36</v>
      </c>
    </row>
    <row r="677" spans="2:10" ht="15.75" x14ac:dyDescent="0.3">
      <c r="B677" s="87" t="s">
        <v>4</v>
      </c>
      <c r="C677" s="88">
        <v>1</v>
      </c>
      <c r="D677" s="89">
        <v>8.36</v>
      </c>
      <c r="E677" s="90"/>
      <c r="F677" s="89"/>
      <c r="G677" s="34"/>
      <c r="H677" s="31">
        <f t="shared" si="123"/>
        <v>1</v>
      </c>
      <c r="I677" s="32">
        <f t="shared" si="122"/>
        <v>0</v>
      </c>
      <c r="J677" s="34">
        <f>D677+G677</f>
        <v>8.36</v>
      </c>
    </row>
    <row r="678" spans="2:10" ht="15.75" x14ac:dyDescent="0.3">
      <c r="B678" s="87" t="s">
        <v>5</v>
      </c>
      <c r="C678" s="88"/>
      <c r="D678" s="89"/>
      <c r="E678" s="90"/>
      <c r="F678" s="89"/>
      <c r="G678" s="34"/>
      <c r="H678" s="31">
        <f t="shared" si="123"/>
        <v>0</v>
      </c>
      <c r="I678" s="32">
        <f t="shared" si="122"/>
        <v>0</v>
      </c>
      <c r="J678" s="34">
        <f>D678+G678</f>
        <v>0</v>
      </c>
    </row>
    <row r="679" spans="2:10" ht="15.75" x14ac:dyDescent="0.3">
      <c r="B679" s="87" t="s">
        <v>6</v>
      </c>
      <c r="C679" s="88"/>
      <c r="D679" s="89"/>
      <c r="E679" s="90"/>
      <c r="F679" s="89"/>
      <c r="G679" s="34"/>
      <c r="H679" s="31">
        <f t="shared" si="123"/>
        <v>0</v>
      </c>
      <c r="I679" s="32">
        <f t="shared" si="122"/>
        <v>0</v>
      </c>
      <c r="J679" s="34">
        <f t="shared" ref="J679:J685" si="124">D679+G679</f>
        <v>0</v>
      </c>
    </row>
    <row r="680" spans="2:10" ht="15.75" x14ac:dyDescent="0.3">
      <c r="B680" s="91" t="s">
        <v>7</v>
      </c>
      <c r="C680" s="93"/>
      <c r="D680" s="94"/>
      <c r="E680" s="96"/>
      <c r="F680" s="94"/>
      <c r="G680" s="34"/>
      <c r="H680" s="31">
        <f t="shared" si="123"/>
        <v>0</v>
      </c>
      <c r="I680" s="32">
        <f t="shared" si="122"/>
        <v>0</v>
      </c>
      <c r="J680" s="34">
        <f t="shared" si="124"/>
        <v>0</v>
      </c>
    </row>
    <row r="681" spans="2:10" ht="15.75" x14ac:dyDescent="0.3">
      <c r="B681" s="87" t="s">
        <v>8</v>
      </c>
      <c r="C681" s="93"/>
      <c r="D681" s="94"/>
      <c r="E681" s="96"/>
      <c r="F681" s="94"/>
      <c r="G681" s="92"/>
      <c r="H681" s="31">
        <f t="shared" si="123"/>
        <v>0</v>
      </c>
      <c r="I681" s="32">
        <f t="shared" si="122"/>
        <v>0</v>
      </c>
      <c r="J681" s="34">
        <f t="shared" si="124"/>
        <v>0</v>
      </c>
    </row>
    <row r="682" spans="2:10" ht="15.75" x14ac:dyDescent="0.3">
      <c r="B682" s="87" t="s">
        <v>9</v>
      </c>
      <c r="C682" s="93"/>
      <c r="D682" s="94"/>
      <c r="E682" s="96"/>
      <c r="F682" s="94"/>
      <c r="G682" s="34"/>
      <c r="H682" s="31">
        <f t="shared" si="123"/>
        <v>0</v>
      </c>
      <c r="I682" s="32">
        <f t="shared" si="122"/>
        <v>0</v>
      </c>
      <c r="J682" s="34">
        <f t="shared" si="124"/>
        <v>0</v>
      </c>
    </row>
    <row r="683" spans="2:10" ht="15.75" x14ac:dyDescent="0.3">
      <c r="B683" s="87" t="s">
        <v>10</v>
      </c>
      <c r="C683" s="93"/>
      <c r="D683" s="94"/>
      <c r="E683" s="96"/>
      <c r="F683" s="94"/>
      <c r="G683" s="34"/>
      <c r="H683" s="31">
        <f t="shared" si="123"/>
        <v>0</v>
      </c>
      <c r="I683" s="32">
        <f t="shared" si="122"/>
        <v>0</v>
      </c>
      <c r="J683" s="34">
        <f t="shared" si="124"/>
        <v>0</v>
      </c>
    </row>
    <row r="684" spans="2:10" ht="15.75" x14ac:dyDescent="0.3">
      <c r="B684" s="87" t="s">
        <v>11</v>
      </c>
      <c r="C684" s="93"/>
      <c r="D684" s="94"/>
      <c r="E684" s="96"/>
      <c r="F684" s="94"/>
      <c r="G684" s="92"/>
      <c r="H684" s="31">
        <f t="shared" si="123"/>
        <v>0</v>
      </c>
      <c r="I684" s="32">
        <f t="shared" si="122"/>
        <v>0</v>
      </c>
      <c r="J684" s="34">
        <f t="shared" si="124"/>
        <v>0</v>
      </c>
    </row>
    <row r="685" spans="2:10" ht="16.5" thickBot="1" x14ac:dyDescent="0.35">
      <c r="B685" s="95" t="s">
        <v>12</v>
      </c>
      <c r="C685" s="88"/>
      <c r="D685" s="89"/>
      <c r="E685" s="90"/>
      <c r="F685" s="89"/>
      <c r="G685" s="41"/>
      <c r="H685" s="38">
        <f t="shared" si="123"/>
        <v>0</v>
      </c>
      <c r="I685" s="39">
        <f t="shared" si="122"/>
        <v>0</v>
      </c>
      <c r="J685" s="41">
        <f t="shared" si="124"/>
        <v>0</v>
      </c>
    </row>
    <row r="686" spans="2:10" ht="15.75" thickBot="1" x14ac:dyDescent="0.3">
      <c r="B686" s="50" t="s">
        <v>13</v>
      </c>
      <c r="C686" s="15" t="s">
        <v>23</v>
      </c>
      <c r="D686" s="78">
        <f>SUM(D674:D685)</f>
        <v>16.72</v>
      </c>
      <c r="E686" s="17" t="s">
        <v>23</v>
      </c>
      <c r="F686" s="78">
        <f>SUM(F674:F685)</f>
        <v>0</v>
      </c>
      <c r="G686" s="18">
        <f>SUM(G674:G685)</f>
        <v>0</v>
      </c>
      <c r="H686" s="15" t="s">
        <v>23</v>
      </c>
      <c r="I686" s="19">
        <f>SUM(I674:I685)</f>
        <v>0</v>
      </c>
      <c r="J686" s="18">
        <f>SUM(J674:J685)</f>
        <v>16.72</v>
      </c>
    </row>
    <row r="687" spans="2:10" ht="15.75" thickBot="1" x14ac:dyDescent="0.3"/>
    <row r="688" spans="2:10" ht="89.25" customHeight="1" thickBot="1" x14ac:dyDescent="0.3">
      <c r="B688" s="75" t="s">
        <v>44</v>
      </c>
      <c r="C688" s="149" t="s">
        <v>96</v>
      </c>
      <c r="D688" s="150"/>
      <c r="E688" s="150"/>
      <c r="F688" s="150"/>
      <c r="G688" s="150"/>
      <c r="H688" s="150"/>
      <c r="I688" s="150"/>
      <c r="J688" s="151"/>
    </row>
    <row r="689" spans="2:10" ht="15.75" thickBot="1" x14ac:dyDescent="0.3">
      <c r="B689" s="82">
        <v>1</v>
      </c>
      <c r="C689" s="83">
        <v>2</v>
      </c>
      <c r="D689" s="84">
        <v>3</v>
      </c>
      <c r="E689" s="83">
        <v>4</v>
      </c>
      <c r="F689" s="84">
        <v>5</v>
      </c>
      <c r="G689" s="83">
        <v>6</v>
      </c>
      <c r="H689" s="83">
        <v>7</v>
      </c>
      <c r="I689" s="83">
        <v>8</v>
      </c>
      <c r="J689" s="85">
        <v>9</v>
      </c>
    </row>
    <row r="690" spans="2:10" ht="15.75" thickBot="1" x14ac:dyDescent="0.3">
      <c r="B690" s="122" t="s">
        <v>0</v>
      </c>
      <c r="C690" s="124" t="s">
        <v>14</v>
      </c>
      <c r="D690" s="152" t="s">
        <v>21</v>
      </c>
      <c r="E690" s="126" t="s">
        <v>20</v>
      </c>
      <c r="F690" s="152" t="s">
        <v>19</v>
      </c>
      <c r="G690" s="130" t="s">
        <v>21</v>
      </c>
      <c r="H690" s="132" t="s">
        <v>16</v>
      </c>
      <c r="I690" s="133"/>
      <c r="J690" s="134"/>
    </row>
    <row r="691" spans="2:10" ht="30.75" thickBot="1" x14ac:dyDescent="0.3">
      <c r="B691" s="123"/>
      <c r="C691" s="125"/>
      <c r="D691" s="153"/>
      <c r="E691" s="127"/>
      <c r="F691" s="153"/>
      <c r="G691" s="131"/>
      <c r="H691" s="113" t="s">
        <v>17</v>
      </c>
      <c r="I691" s="114" t="s">
        <v>18</v>
      </c>
      <c r="J691" s="115" t="s">
        <v>22</v>
      </c>
    </row>
    <row r="692" spans="2:10" ht="15.75" x14ac:dyDescent="0.3">
      <c r="B692" s="86" t="s">
        <v>1</v>
      </c>
      <c r="C692" s="88"/>
      <c r="D692" s="89"/>
      <c r="E692" s="90"/>
      <c r="F692" s="89"/>
      <c r="G692" s="26"/>
      <c r="H692" s="23">
        <f>C692+E692</f>
        <v>0</v>
      </c>
      <c r="I692" s="24">
        <f>F692</f>
        <v>0</v>
      </c>
      <c r="J692" s="26">
        <f>D692+G692</f>
        <v>0</v>
      </c>
    </row>
    <row r="693" spans="2:10" ht="15.75" x14ac:dyDescent="0.3">
      <c r="B693" s="87" t="s">
        <v>2</v>
      </c>
      <c r="C693" s="88"/>
      <c r="D693" s="89"/>
      <c r="E693" s="90"/>
      <c r="F693" s="89"/>
      <c r="G693" s="34"/>
      <c r="H693" s="31">
        <f>C693+E693</f>
        <v>0</v>
      </c>
      <c r="I693" s="32">
        <f t="shared" ref="I693:I703" si="125">F693</f>
        <v>0</v>
      </c>
      <c r="J693" s="34">
        <f>D693+G693</f>
        <v>0</v>
      </c>
    </row>
    <row r="694" spans="2:10" ht="15.75" x14ac:dyDescent="0.3">
      <c r="B694" s="87" t="s">
        <v>3</v>
      </c>
      <c r="C694" s="88">
        <v>8</v>
      </c>
      <c r="D694" s="89">
        <v>7047</v>
      </c>
      <c r="E694" s="90">
        <v>3</v>
      </c>
      <c r="F694" s="89">
        <v>4228</v>
      </c>
      <c r="G694" s="34"/>
      <c r="H694" s="31">
        <f t="shared" ref="H694:H703" si="126">C694+E694</f>
        <v>11</v>
      </c>
      <c r="I694" s="32">
        <f t="shared" si="125"/>
        <v>4228</v>
      </c>
      <c r="J694" s="34">
        <f>D694+G694</f>
        <v>7047</v>
      </c>
    </row>
    <row r="695" spans="2:10" ht="15.75" x14ac:dyDescent="0.3">
      <c r="B695" s="87" t="s">
        <v>4</v>
      </c>
      <c r="C695" s="88">
        <v>8</v>
      </c>
      <c r="D695" s="89">
        <v>7047</v>
      </c>
      <c r="E695" s="90">
        <v>3</v>
      </c>
      <c r="F695" s="89">
        <v>4228</v>
      </c>
      <c r="G695" s="34"/>
      <c r="H695" s="31">
        <f t="shared" si="126"/>
        <v>11</v>
      </c>
      <c r="I695" s="32">
        <f t="shared" si="125"/>
        <v>4228</v>
      </c>
      <c r="J695" s="34">
        <f>D695+G695</f>
        <v>7047</v>
      </c>
    </row>
    <row r="696" spans="2:10" ht="15.75" x14ac:dyDescent="0.3">
      <c r="B696" s="87" t="s">
        <v>5</v>
      </c>
      <c r="C696" s="88"/>
      <c r="D696" s="89"/>
      <c r="E696" s="90"/>
      <c r="F696" s="89"/>
      <c r="G696" s="34"/>
      <c r="H696" s="31">
        <f t="shared" si="126"/>
        <v>0</v>
      </c>
      <c r="I696" s="32">
        <f t="shared" si="125"/>
        <v>0</v>
      </c>
      <c r="J696" s="34">
        <f>D696+G696</f>
        <v>0</v>
      </c>
    </row>
    <row r="697" spans="2:10" ht="15.75" x14ac:dyDescent="0.3">
      <c r="B697" s="87" t="s">
        <v>6</v>
      </c>
      <c r="C697" s="88"/>
      <c r="D697" s="89"/>
      <c r="E697" s="90"/>
      <c r="F697" s="89"/>
      <c r="G697" s="34"/>
      <c r="H697" s="31">
        <f t="shared" si="126"/>
        <v>0</v>
      </c>
      <c r="I697" s="32">
        <f t="shared" si="125"/>
        <v>0</v>
      </c>
      <c r="J697" s="34">
        <f t="shared" ref="J697:J703" si="127">D697+G697</f>
        <v>0</v>
      </c>
    </row>
    <row r="698" spans="2:10" ht="15.75" x14ac:dyDescent="0.3">
      <c r="B698" s="91" t="s">
        <v>7</v>
      </c>
      <c r="C698" s="93"/>
      <c r="D698" s="94"/>
      <c r="E698" s="96"/>
      <c r="F698" s="94"/>
      <c r="G698" s="34"/>
      <c r="H698" s="31">
        <f t="shared" si="126"/>
        <v>0</v>
      </c>
      <c r="I698" s="32">
        <f t="shared" si="125"/>
        <v>0</v>
      </c>
      <c r="J698" s="34">
        <f t="shared" si="127"/>
        <v>0</v>
      </c>
    </row>
    <row r="699" spans="2:10" ht="15.75" x14ac:dyDescent="0.3">
      <c r="B699" s="87" t="s">
        <v>8</v>
      </c>
      <c r="C699" s="93"/>
      <c r="D699" s="94"/>
      <c r="E699" s="96"/>
      <c r="F699" s="94"/>
      <c r="G699" s="92"/>
      <c r="H699" s="31">
        <f t="shared" si="126"/>
        <v>0</v>
      </c>
      <c r="I699" s="32">
        <f t="shared" si="125"/>
        <v>0</v>
      </c>
      <c r="J699" s="34">
        <f t="shared" si="127"/>
        <v>0</v>
      </c>
    </row>
    <row r="700" spans="2:10" ht="15.75" x14ac:dyDescent="0.3">
      <c r="B700" s="87" t="s">
        <v>9</v>
      </c>
      <c r="C700" s="93"/>
      <c r="D700" s="94"/>
      <c r="E700" s="96"/>
      <c r="F700" s="94"/>
      <c r="G700" s="34"/>
      <c r="H700" s="31">
        <f t="shared" si="126"/>
        <v>0</v>
      </c>
      <c r="I700" s="32">
        <f t="shared" si="125"/>
        <v>0</v>
      </c>
      <c r="J700" s="34">
        <f t="shared" si="127"/>
        <v>0</v>
      </c>
    </row>
    <row r="701" spans="2:10" ht="15.75" x14ac:dyDescent="0.3">
      <c r="B701" s="87" t="s">
        <v>10</v>
      </c>
      <c r="C701" s="93"/>
      <c r="D701" s="94"/>
      <c r="E701" s="96"/>
      <c r="F701" s="94"/>
      <c r="G701" s="34"/>
      <c r="H701" s="31">
        <f t="shared" si="126"/>
        <v>0</v>
      </c>
      <c r="I701" s="32">
        <f t="shared" si="125"/>
        <v>0</v>
      </c>
      <c r="J701" s="34">
        <f t="shared" si="127"/>
        <v>0</v>
      </c>
    </row>
    <row r="702" spans="2:10" ht="15.75" x14ac:dyDescent="0.3">
      <c r="B702" s="87" t="s">
        <v>11</v>
      </c>
      <c r="C702" s="93"/>
      <c r="D702" s="94"/>
      <c r="E702" s="96"/>
      <c r="F702" s="94"/>
      <c r="G702" s="92"/>
      <c r="H702" s="31">
        <f t="shared" si="126"/>
        <v>0</v>
      </c>
      <c r="I702" s="32">
        <f t="shared" si="125"/>
        <v>0</v>
      </c>
      <c r="J702" s="34">
        <f t="shared" si="127"/>
        <v>0</v>
      </c>
    </row>
    <row r="703" spans="2:10" ht="16.5" thickBot="1" x14ac:dyDescent="0.35">
      <c r="B703" s="95" t="s">
        <v>12</v>
      </c>
      <c r="C703" s="88"/>
      <c r="D703" s="89"/>
      <c r="E703" s="90"/>
      <c r="F703" s="89"/>
      <c r="G703" s="41"/>
      <c r="H703" s="38">
        <f t="shared" si="126"/>
        <v>0</v>
      </c>
      <c r="I703" s="39">
        <f t="shared" si="125"/>
        <v>0</v>
      </c>
      <c r="J703" s="41">
        <f t="shared" si="127"/>
        <v>0</v>
      </c>
    </row>
    <row r="704" spans="2:10" ht="15.75" thickBot="1" x14ac:dyDescent="0.3">
      <c r="B704" s="50" t="s">
        <v>13</v>
      </c>
      <c r="C704" s="15" t="s">
        <v>23</v>
      </c>
      <c r="D704" s="78">
        <f>SUM(D692:D703)</f>
        <v>14094</v>
      </c>
      <c r="E704" s="17" t="s">
        <v>23</v>
      </c>
      <c r="F704" s="78">
        <f>SUM(F692:F703)</f>
        <v>8456</v>
      </c>
      <c r="G704" s="18">
        <f>SUM(G692:G703)</f>
        <v>0</v>
      </c>
      <c r="H704" s="15" t="s">
        <v>23</v>
      </c>
      <c r="I704" s="19">
        <f>SUM(I692:I703)</f>
        <v>8456</v>
      </c>
      <c r="J704" s="18">
        <f>SUM(J692:J703)</f>
        <v>14094</v>
      </c>
    </row>
    <row r="705" spans="2:10" ht="15.75" thickBot="1" x14ac:dyDescent="0.3"/>
    <row r="706" spans="2:10" ht="79.5" customHeight="1" thickBot="1" x14ac:dyDescent="0.3">
      <c r="B706" s="75" t="s">
        <v>44</v>
      </c>
      <c r="C706" s="149" t="s">
        <v>97</v>
      </c>
      <c r="D706" s="150"/>
      <c r="E706" s="150"/>
      <c r="F706" s="150"/>
      <c r="G706" s="150"/>
      <c r="H706" s="150"/>
      <c r="I706" s="150"/>
      <c r="J706" s="151"/>
    </row>
    <row r="707" spans="2:10" ht="15.75" thickBot="1" x14ac:dyDescent="0.3">
      <c r="B707" s="82">
        <v>1</v>
      </c>
      <c r="C707" s="83">
        <v>2</v>
      </c>
      <c r="D707" s="84">
        <v>3</v>
      </c>
      <c r="E707" s="83">
        <v>4</v>
      </c>
      <c r="F707" s="84">
        <v>5</v>
      </c>
      <c r="G707" s="83">
        <v>6</v>
      </c>
      <c r="H707" s="83">
        <v>7</v>
      </c>
      <c r="I707" s="83">
        <v>8</v>
      </c>
      <c r="J707" s="85">
        <v>9</v>
      </c>
    </row>
    <row r="708" spans="2:10" ht="15.75" thickBot="1" x14ac:dyDescent="0.3">
      <c r="B708" s="122" t="s">
        <v>0</v>
      </c>
      <c r="C708" s="124" t="s">
        <v>14</v>
      </c>
      <c r="D708" s="152" t="s">
        <v>21</v>
      </c>
      <c r="E708" s="126" t="s">
        <v>20</v>
      </c>
      <c r="F708" s="152" t="s">
        <v>19</v>
      </c>
      <c r="G708" s="130" t="s">
        <v>21</v>
      </c>
      <c r="H708" s="132" t="s">
        <v>16</v>
      </c>
      <c r="I708" s="133"/>
      <c r="J708" s="134"/>
    </row>
    <row r="709" spans="2:10" ht="30.75" thickBot="1" x14ac:dyDescent="0.3">
      <c r="B709" s="123"/>
      <c r="C709" s="125"/>
      <c r="D709" s="153"/>
      <c r="E709" s="127"/>
      <c r="F709" s="153"/>
      <c r="G709" s="131"/>
      <c r="H709" s="113" t="s">
        <v>17</v>
      </c>
      <c r="I709" s="114" t="s">
        <v>18</v>
      </c>
      <c r="J709" s="115" t="s">
        <v>22</v>
      </c>
    </row>
    <row r="710" spans="2:10" ht="15.75" x14ac:dyDescent="0.3">
      <c r="B710" s="86" t="s">
        <v>1</v>
      </c>
      <c r="C710" s="88"/>
      <c r="D710" s="89"/>
      <c r="E710" s="90"/>
      <c r="F710" s="89"/>
      <c r="G710" s="26"/>
      <c r="H710" s="23">
        <f>C710+E710</f>
        <v>0</v>
      </c>
      <c r="I710" s="24">
        <f>F710</f>
        <v>0</v>
      </c>
      <c r="J710" s="26">
        <f>D710+G710</f>
        <v>0</v>
      </c>
    </row>
    <row r="711" spans="2:10" ht="15.75" x14ac:dyDescent="0.3">
      <c r="B711" s="87" t="s">
        <v>2</v>
      </c>
      <c r="C711" s="88"/>
      <c r="D711" s="89"/>
      <c r="E711" s="90"/>
      <c r="F711" s="89"/>
      <c r="G711" s="34"/>
      <c r="H711" s="31">
        <f>C711+E711</f>
        <v>0</v>
      </c>
      <c r="I711" s="32">
        <f t="shared" ref="I711:I721" si="128">F711</f>
        <v>0</v>
      </c>
      <c r="J711" s="34">
        <f>D711+G711</f>
        <v>0</v>
      </c>
    </row>
    <row r="712" spans="2:10" ht="15.75" x14ac:dyDescent="0.3">
      <c r="B712" s="87" t="s">
        <v>3</v>
      </c>
      <c r="C712" s="88"/>
      <c r="D712" s="89"/>
      <c r="E712" s="90">
        <v>3</v>
      </c>
      <c r="F712" s="89">
        <v>4229</v>
      </c>
      <c r="G712" s="34"/>
      <c r="H712" s="31">
        <f t="shared" ref="H712:H721" si="129">C712+E712</f>
        <v>3</v>
      </c>
      <c r="I712" s="32">
        <f t="shared" si="128"/>
        <v>4229</v>
      </c>
      <c r="J712" s="34">
        <f>D712+G712</f>
        <v>0</v>
      </c>
    </row>
    <row r="713" spans="2:10" ht="15.75" x14ac:dyDescent="0.3">
      <c r="B713" s="87" t="s">
        <v>4</v>
      </c>
      <c r="C713" s="88"/>
      <c r="D713" s="89"/>
      <c r="E713" s="90">
        <v>3</v>
      </c>
      <c r="F713" s="89">
        <v>4229</v>
      </c>
      <c r="G713" s="34"/>
      <c r="H713" s="31">
        <f t="shared" si="129"/>
        <v>3</v>
      </c>
      <c r="I713" s="32">
        <f t="shared" si="128"/>
        <v>4229</v>
      </c>
      <c r="J713" s="34">
        <f>D713+G713</f>
        <v>0</v>
      </c>
    </row>
    <row r="714" spans="2:10" ht="15.75" x14ac:dyDescent="0.3">
      <c r="B714" s="87" t="s">
        <v>5</v>
      </c>
      <c r="C714" s="88"/>
      <c r="D714" s="89"/>
      <c r="E714" s="90"/>
      <c r="F714" s="89"/>
      <c r="G714" s="34"/>
      <c r="H714" s="31">
        <f t="shared" si="129"/>
        <v>0</v>
      </c>
      <c r="I714" s="32">
        <f t="shared" si="128"/>
        <v>0</v>
      </c>
      <c r="J714" s="34">
        <f>D714+G714</f>
        <v>0</v>
      </c>
    </row>
    <row r="715" spans="2:10" ht="15.75" x14ac:dyDescent="0.3">
      <c r="B715" s="87" t="s">
        <v>6</v>
      </c>
      <c r="C715" s="88"/>
      <c r="D715" s="89"/>
      <c r="E715" s="90"/>
      <c r="F715" s="89"/>
      <c r="G715" s="34"/>
      <c r="H715" s="31">
        <f t="shared" si="129"/>
        <v>0</v>
      </c>
      <c r="I715" s="32">
        <f t="shared" si="128"/>
        <v>0</v>
      </c>
      <c r="J715" s="34">
        <f t="shared" ref="J715:J721" si="130">D715+G715</f>
        <v>0</v>
      </c>
    </row>
    <row r="716" spans="2:10" ht="15.75" x14ac:dyDescent="0.3">
      <c r="B716" s="91" t="s">
        <v>7</v>
      </c>
      <c r="C716" s="93"/>
      <c r="D716" s="94"/>
      <c r="E716" s="96"/>
      <c r="F716" s="94"/>
      <c r="G716" s="34"/>
      <c r="H716" s="31">
        <f t="shared" si="129"/>
        <v>0</v>
      </c>
      <c r="I716" s="32">
        <f t="shared" si="128"/>
        <v>0</v>
      </c>
      <c r="J716" s="34">
        <f t="shared" si="130"/>
        <v>0</v>
      </c>
    </row>
    <row r="717" spans="2:10" ht="15.75" x14ac:dyDescent="0.3">
      <c r="B717" s="87" t="s">
        <v>8</v>
      </c>
      <c r="C717" s="93"/>
      <c r="D717" s="94"/>
      <c r="E717" s="96"/>
      <c r="F717" s="94"/>
      <c r="G717" s="92"/>
      <c r="H717" s="31">
        <f t="shared" si="129"/>
        <v>0</v>
      </c>
      <c r="I717" s="32">
        <f t="shared" si="128"/>
        <v>0</v>
      </c>
      <c r="J717" s="34">
        <f t="shared" si="130"/>
        <v>0</v>
      </c>
    </row>
    <row r="718" spans="2:10" ht="15.75" x14ac:dyDescent="0.3">
      <c r="B718" s="87" t="s">
        <v>9</v>
      </c>
      <c r="C718" s="93"/>
      <c r="D718" s="94"/>
      <c r="E718" s="96"/>
      <c r="F718" s="94"/>
      <c r="G718" s="34"/>
      <c r="H718" s="31">
        <f t="shared" si="129"/>
        <v>0</v>
      </c>
      <c r="I718" s="32">
        <f t="shared" si="128"/>
        <v>0</v>
      </c>
      <c r="J718" s="34">
        <f t="shared" si="130"/>
        <v>0</v>
      </c>
    </row>
    <row r="719" spans="2:10" ht="15.75" x14ac:dyDescent="0.3">
      <c r="B719" s="87" t="s">
        <v>10</v>
      </c>
      <c r="C719" s="93"/>
      <c r="D719" s="94"/>
      <c r="E719" s="96"/>
      <c r="F719" s="94"/>
      <c r="G719" s="34"/>
      <c r="H719" s="31">
        <f t="shared" si="129"/>
        <v>0</v>
      </c>
      <c r="I719" s="32">
        <f t="shared" si="128"/>
        <v>0</v>
      </c>
      <c r="J719" s="34">
        <f t="shared" si="130"/>
        <v>0</v>
      </c>
    </row>
    <row r="720" spans="2:10" ht="15.75" x14ac:dyDescent="0.3">
      <c r="B720" s="87" t="s">
        <v>11</v>
      </c>
      <c r="C720" s="93"/>
      <c r="D720" s="94"/>
      <c r="E720" s="96"/>
      <c r="F720" s="94"/>
      <c r="G720" s="92"/>
      <c r="H720" s="31">
        <f t="shared" si="129"/>
        <v>0</v>
      </c>
      <c r="I720" s="32">
        <f t="shared" si="128"/>
        <v>0</v>
      </c>
      <c r="J720" s="34">
        <f t="shared" si="130"/>
        <v>0</v>
      </c>
    </row>
    <row r="721" spans="2:10" ht="16.5" thickBot="1" x14ac:dyDescent="0.35">
      <c r="B721" s="95" t="s">
        <v>12</v>
      </c>
      <c r="C721" s="88"/>
      <c r="D721" s="89"/>
      <c r="E721" s="90"/>
      <c r="F721" s="89"/>
      <c r="G721" s="41"/>
      <c r="H721" s="38">
        <f t="shared" si="129"/>
        <v>0</v>
      </c>
      <c r="I721" s="39">
        <f t="shared" si="128"/>
        <v>0</v>
      </c>
      <c r="J721" s="41">
        <f t="shared" si="130"/>
        <v>0</v>
      </c>
    </row>
    <row r="722" spans="2:10" ht="15.75" thickBot="1" x14ac:dyDescent="0.3">
      <c r="B722" s="50" t="s">
        <v>13</v>
      </c>
      <c r="C722" s="15" t="s">
        <v>23</v>
      </c>
      <c r="D722" s="78">
        <f>SUM(D710:D721)</f>
        <v>0</v>
      </c>
      <c r="E722" s="17" t="s">
        <v>23</v>
      </c>
      <c r="F722" s="78">
        <f>SUM(F710:F721)</f>
        <v>8458</v>
      </c>
      <c r="G722" s="18">
        <f>SUM(G710:G721)</f>
        <v>0</v>
      </c>
      <c r="H722" s="15" t="s">
        <v>23</v>
      </c>
      <c r="I722" s="19">
        <f>SUM(I710:I721)</f>
        <v>8458</v>
      </c>
      <c r="J722" s="18">
        <f>SUM(J710:J721)</f>
        <v>0</v>
      </c>
    </row>
    <row r="723" spans="2:10" ht="15.75" thickBot="1" x14ac:dyDescent="0.3"/>
    <row r="724" spans="2:10" ht="61.5" customHeight="1" thickBot="1" x14ac:dyDescent="0.3">
      <c r="B724" s="75" t="s">
        <v>44</v>
      </c>
      <c r="C724" s="149" t="s">
        <v>98</v>
      </c>
      <c r="D724" s="150"/>
      <c r="E724" s="150"/>
      <c r="F724" s="150"/>
      <c r="G724" s="150"/>
      <c r="H724" s="150"/>
      <c r="I724" s="150"/>
      <c r="J724" s="151"/>
    </row>
    <row r="725" spans="2:10" ht="15.75" thickBot="1" x14ac:dyDescent="0.3">
      <c r="B725" s="82">
        <v>1</v>
      </c>
      <c r="C725" s="83">
        <v>2</v>
      </c>
      <c r="D725" s="84">
        <v>3</v>
      </c>
      <c r="E725" s="83">
        <v>4</v>
      </c>
      <c r="F725" s="84">
        <v>5</v>
      </c>
      <c r="G725" s="83">
        <v>6</v>
      </c>
      <c r="H725" s="83">
        <v>7</v>
      </c>
      <c r="I725" s="83">
        <v>8</v>
      </c>
      <c r="J725" s="85">
        <v>9</v>
      </c>
    </row>
    <row r="726" spans="2:10" ht="15.75" customHeight="1" thickBot="1" x14ac:dyDescent="0.3">
      <c r="B726" s="122" t="s">
        <v>0</v>
      </c>
      <c r="C726" s="124" t="s">
        <v>14</v>
      </c>
      <c r="D726" s="152" t="s">
        <v>21</v>
      </c>
      <c r="E726" s="126" t="s">
        <v>20</v>
      </c>
      <c r="F726" s="152" t="s">
        <v>19</v>
      </c>
      <c r="G726" s="130" t="s">
        <v>21</v>
      </c>
      <c r="H726" s="132" t="s">
        <v>16</v>
      </c>
      <c r="I726" s="133"/>
      <c r="J726" s="134"/>
    </row>
    <row r="727" spans="2:10" ht="30.75" thickBot="1" x14ac:dyDescent="0.3">
      <c r="B727" s="123"/>
      <c r="C727" s="125"/>
      <c r="D727" s="153"/>
      <c r="E727" s="127"/>
      <c r="F727" s="153"/>
      <c r="G727" s="131"/>
      <c r="H727" s="113" t="s">
        <v>17</v>
      </c>
      <c r="I727" s="114" t="s">
        <v>18</v>
      </c>
      <c r="J727" s="115" t="s">
        <v>22</v>
      </c>
    </row>
    <row r="728" spans="2:10" ht="15.75" x14ac:dyDescent="0.3">
      <c r="B728" s="86" t="s">
        <v>1</v>
      </c>
      <c r="C728" s="88"/>
      <c r="D728" s="89"/>
      <c r="E728" s="90"/>
      <c r="F728" s="89"/>
      <c r="G728" s="26"/>
      <c r="H728" s="23">
        <f>C728+E728</f>
        <v>0</v>
      </c>
      <c r="I728" s="24">
        <f>F728</f>
        <v>0</v>
      </c>
      <c r="J728" s="26">
        <f>D728+G728</f>
        <v>0</v>
      </c>
    </row>
    <row r="729" spans="2:10" ht="15.75" x14ac:dyDescent="0.3">
      <c r="B729" s="87" t="s">
        <v>2</v>
      </c>
      <c r="C729" s="88"/>
      <c r="D729" s="89"/>
      <c r="E729" s="90"/>
      <c r="F729" s="89"/>
      <c r="G729" s="34"/>
      <c r="H729" s="31">
        <f>C729+E729</f>
        <v>0</v>
      </c>
      <c r="I729" s="32">
        <f t="shared" ref="I729:I739" si="131">F729</f>
        <v>0</v>
      </c>
      <c r="J729" s="34">
        <f>D729+G729</f>
        <v>0</v>
      </c>
    </row>
    <row r="730" spans="2:10" ht="15.75" x14ac:dyDescent="0.3">
      <c r="B730" s="87" t="s">
        <v>3</v>
      </c>
      <c r="C730" s="88"/>
      <c r="D730" s="89"/>
      <c r="E730" s="90"/>
      <c r="F730" s="89"/>
      <c r="G730" s="34"/>
      <c r="H730" s="31">
        <f t="shared" ref="H730:H739" si="132">C730+E730</f>
        <v>0</v>
      </c>
      <c r="I730" s="32">
        <f t="shared" si="131"/>
        <v>0</v>
      </c>
      <c r="J730" s="34">
        <f>D730+G730</f>
        <v>0</v>
      </c>
    </row>
    <row r="731" spans="2:10" ht="15.75" x14ac:dyDescent="0.3">
      <c r="B731" s="87" t="s">
        <v>4</v>
      </c>
      <c r="C731" s="90">
        <v>9</v>
      </c>
      <c r="D731" s="90">
        <v>23048.5</v>
      </c>
      <c r="E731" s="90"/>
      <c r="F731" s="89"/>
      <c r="G731" s="34"/>
      <c r="H731" s="31">
        <f t="shared" si="132"/>
        <v>9</v>
      </c>
      <c r="I731" s="32">
        <f t="shared" si="131"/>
        <v>0</v>
      </c>
      <c r="J731" s="34">
        <f>D731+G731</f>
        <v>23048.5</v>
      </c>
    </row>
    <row r="732" spans="2:10" ht="15.75" x14ac:dyDescent="0.3">
      <c r="B732" s="87" t="s">
        <v>5</v>
      </c>
      <c r="C732" s="88"/>
      <c r="D732" s="89"/>
      <c r="E732" s="90"/>
      <c r="F732" s="89"/>
      <c r="G732" s="34"/>
      <c r="H732" s="31">
        <f t="shared" si="132"/>
        <v>0</v>
      </c>
      <c r="I732" s="32">
        <f t="shared" si="131"/>
        <v>0</v>
      </c>
      <c r="J732" s="34">
        <f>D732+G732</f>
        <v>0</v>
      </c>
    </row>
    <row r="733" spans="2:10" ht="15.75" x14ac:dyDescent="0.3">
      <c r="B733" s="87" t="s">
        <v>6</v>
      </c>
      <c r="C733" s="88"/>
      <c r="D733" s="89"/>
      <c r="E733" s="90"/>
      <c r="F733" s="89"/>
      <c r="G733" s="34"/>
      <c r="H733" s="31">
        <f t="shared" si="132"/>
        <v>0</v>
      </c>
      <c r="I733" s="32">
        <f t="shared" si="131"/>
        <v>0</v>
      </c>
      <c r="J733" s="34">
        <f t="shared" ref="J733:J739" si="133">D733+G733</f>
        <v>0</v>
      </c>
    </row>
    <row r="734" spans="2:10" ht="15.75" x14ac:dyDescent="0.3">
      <c r="B734" s="91" t="s">
        <v>7</v>
      </c>
      <c r="C734" s="93"/>
      <c r="D734" s="94"/>
      <c r="E734" s="90"/>
      <c r="F734" s="94"/>
      <c r="G734" s="34"/>
      <c r="H734" s="31">
        <f t="shared" si="132"/>
        <v>0</v>
      </c>
      <c r="I734" s="32">
        <f t="shared" si="131"/>
        <v>0</v>
      </c>
      <c r="J734" s="34">
        <f t="shared" si="133"/>
        <v>0</v>
      </c>
    </row>
    <row r="735" spans="2:10" ht="15.75" x14ac:dyDescent="0.3">
      <c r="B735" s="87" t="s">
        <v>8</v>
      </c>
      <c r="C735" s="93"/>
      <c r="D735" s="94"/>
      <c r="E735" s="96"/>
      <c r="F735" s="94"/>
      <c r="G735" s="92"/>
      <c r="H735" s="31">
        <f t="shared" si="132"/>
        <v>0</v>
      </c>
      <c r="I735" s="32">
        <f t="shared" si="131"/>
        <v>0</v>
      </c>
      <c r="J735" s="34">
        <f t="shared" si="133"/>
        <v>0</v>
      </c>
    </row>
    <row r="736" spans="2:10" ht="15.75" x14ac:dyDescent="0.3">
      <c r="B736" s="87" t="s">
        <v>9</v>
      </c>
      <c r="C736" s="93"/>
      <c r="D736" s="94"/>
      <c r="E736" s="96"/>
      <c r="F736" s="94"/>
      <c r="G736" s="34"/>
      <c r="H736" s="31">
        <f t="shared" si="132"/>
        <v>0</v>
      </c>
      <c r="I736" s="32">
        <f t="shared" si="131"/>
        <v>0</v>
      </c>
      <c r="J736" s="34">
        <f t="shared" si="133"/>
        <v>0</v>
      </c>
    </row>
    <row r="737" spans="2:10" ht="15.75" x14ac:dyDescent="0.3">
      <c r="B737" s="87" t="s">
        <v>10</v>
      </c>
      <c r="C737" s="93"/>
      <c r="D737" s="94"/>
      <c r="E737" s="96"/>
      <c r="F737" s="94"/>
      <c r="G737" s="34"/>
      <c r="H737" s="31">
        <f t="shared" si="132"/>
        <v>0</v>
      </c>
      <c r="I737" s="32">
        <f t="shared" si="131"/>
        <v>0</v>
      </c>
      <c r="J737" s="34">
        <f t="shared" si="133"/>
        <v>0</v>
      </c>
    </row>
    <row r="738" spans="2:10" ht="15.75" x14ac:dyDescent="0.3">
      <c r="B738" s="87" t="s">
        <v>11</v>
      </c>
      <c r="C738" s="93"/>
      <c r="D738" s="94"/>
      <c r="E738" s="96"/>
      <c r="F738" s="94"/>
      <c r="G738" s="92"/>
      <c r="H738" s="31">
        <f t="shared" si="132"/>
        <v>0</v>
      </c>
      <c r="I738" s="32">
        <f t="shared" si="131"/>
        <v>0</v>
      </c>
      <c r="J738" s="34">
        <f t="shared" si="133"/>
        <v>0</v>
      </c>
    </row>
    <row r="739" spans="2:10" ht="16.5" thickBot="1" x14ac:dyDescent="0.35">
      <c r="B739" s="95" t="s">
        <v>12</v>
      </c>
      <c r="C739" s="88"/>
      <c r="D739" s="89"/>
      <c r="E739" s="90"/>
      <c r="F739" s="89"/>
      <c r="G739" s="41"/>
      <c r="H739" s="38">
        <f t="shared" si="132"/>
        <v>0</v>
      </c>
      <c r="I739" s="39">
        <f t="shared" si="131"/>
        <v>0</v>
      </c>
      <c r="J739" s="41">
        <f t="shared" si="133"/>
        <v>0</v>
      </c>
    </row>
    <row r="740" spans="2:10" ht="15.75" thickBot="1" x14ac:dyDescent="0.3">
      <c r="B740" s="50" t="s">
        <v>13</v>
      </c>
      <c r="C740" s="15" t="s">
        <v>23</v>
      </c>
      <c r="D740" s="78">
        <f>SUM(D728:D739)</f>
        <v>23048.5</v>
      </c>
      <c r="E740" s="17" t="s">
        <v>23</v>
      </c>
      <c r="F740" s="78">
        <f>SUM(F728:F739)</f>
        <v>0</v>
      </c>
      <c r="G740" s="18">
        <f>SUM(G728:G739)</f>
        <v>0</v>
      </c>
      <c r="H740" s="15" t="s">
        <v>23</v>
      </c>
      <c r="I740" s="19">
        <f>SUM(I728:I739)</f>
        <v>0</v>
      </c>
      <c r="J740" s="18">
        <f>SUM(J728:J739)</f>
        <v>23048.5</v>
      </c>
    </row>
    <row r="743" spans="2:10" ht="15.75" thickBot="1" x14ac:dyDescent="0.3"/>
    <row r="744" spans="2:10" ht="18.75" thickBot="1" x14ac:dyDescent="0.3">
      <c r="B744" s="75" t="s">
        <v>44</v>
      </c>
      <c r="C744" s="149" t="s">
        <v>99</v>
      </c>
      <c r="D744" s="150"/>
      <c r="E744" s="150"/>
      <c r="F744" s="150"/>
      <c r="G744" s="150"/>
      <c r="H744" s="150"/>
      <c r="I744" s="150"/>
      <c r="J744" s="151"/>
    </row>
    <row r="745" spans="2:10" ht="15.75" thickBot="1" x14ac:dyDescent="0.3">
      <c r="B745" s="82">
        <v>1</v>
      </c>
      <c r="C745" s="83">
        <v>2</v>
      </c>
      <c r="D745" s="84">
        <v>3</v>
      </c>
      <c r="E745" s="83">
        <v>4</v>
      </c>
      <c r="F745" s="84">
        <v>5</v>
      </c>
      <c r="G745" s="83">
        <v>6</v>
      </c>
      <c r="H745" s="83">
        <v>7</v>
      </c>
      <c r="I745" s="83">
        <v>8</v>
      </c>
      <c r="J745" s="85">
        <v>9</v>
      </c>
    </row>
    <row r="746" spans="2:10" ht="15.75" thickBot="1" x14ac:dyDescent="0.3">
      <c r="B746" s="122" t="s">
        <v>0</v>
      </c>
      <c r="C746" s="124" t="s">
        <v>14</v>
      </c>
      <c r="D746" s="152" t="s">
        <v>21</v>
      </c>
      <c r="E746" s="126" t="s">
        <v>20</v>
      </c>
      <c r="F746" s="152" t="s">
        <v>19</v>
      </c>
      <c r="G746" s="130" t="s">
        <v>21</v>
      </c>
      <c r="H746" s="132" t="s">
        <v>16</v>
      </c>
      <c r="I746" s="133"/>
      <c r="J746" s="134"/>
    </row>
    <row r="747" spans="2:10" ht="30.75" thickBot="1" x14ac:dyDescent="0.3">
      <c r="B747" s="123"/>
      <c r="C747" s="125"/>
      <c r="D747" s="153"/>
      <c r="E747" s="127"/>
      <c r="F747" s="153"/>
      <c r="G747" s="131"/>
      <c r="H747" s="116" t="s">
        <v>17</v>
      </c>
      <c r="I747" s="117" t="s">
        <v>18</v>
      </c>
      <c r="J747" s="118" t="s">
        <v>22</v>
      </c>
    </row>
    <row r="748" spans="2:10" ht="15.75" x14ac:dyDescent="0.3">
      <c r="B748" s="86" t="s">
        <v>1</v>
      </c>
      <c r="C748" s="88"/>
      <c r="D748" s="89"/>
      <c r="E748" s="90"/>
      <c r="F748" s="89"/>
      <c r="G748" s="26"/>
      <c r="H748" s="23">
        <f>C748+E748</f>
        <v>0</v>
      </c>
      <c r="I748" s="24">
        <f>F748</f>
        <v>0</v>
      </c>
      <c r="J748" s="26">
        <f>D748+G748</f>
        <v>0</v>
      </c>
    </row>
    <row r="749" spans="2:10" ht="15.75" x14ac:dyDescent="0.3">
      <c r="B749" s="87" t="s">
        <v>2</v>
      </c>
      <c r="C749" s="88"/>
      <c r="D749" s="89"/>
      <c r="E749" s="90"/>
      <c r="F749" s="89"/>
      <c r="G749" s="34"/>
      <c r="H749" s="31">
        <f>C749+E749</f>
        <v>0</v>
      </c>
      <c r="I749" s="32">
        <f t="shared" ref="I749:I759" si="134">F749</f>
        <v>0</v>
      </c>
      <c r="J749" s="34">
        <f>D749+G749</f>
        <v>0</v>
      </c>
    </row>
    <row r="750" spans="2:10" ht="15.75" x14ac:dyDescent="0.3">
      <c r="B750" s="87" t="s">
        <v>3</v>
      </c>
      <c r="C750" s="88"/>
      <c r="D750" s="89"/>
      <c r="E750" s="90"/>
      <c r="F750" s="89"/>
      <c r="G750" s="34"/>
      <c r="H750" s="31">
        <f t="shared" ref="H750:H759" si="135">C750+E750</f>
        <v>0</v>
      </c>
      <c r="I750" s="32">
        <f t="shared" si="134"/>
        <v>0</v>
      </c>
      <c r="J750" s="34">
        <f>D750+G750</f>
        <v>0</v>
      </c>
    </row>
    <row r="751" spans="2:10" ht="15.75" x14ac:dyDescent="0.3">
      <c r="B751" s="87" t="s">
        <v>4</v>
      </c>
      <c r="C751" s="88">
        <v>7</v>
      </c>
      <c r="D751" s="89">
        <v>16157</v>
      </c>
      <c r="E751" s="90"/>
      <c r="F751" s="89"/>
      <c r="G751" s="34"/>
      <c r="H751" s="31">
        <f t="shared" si="135"/>
        <v>7</v>
      </c>
      <c r="I751" s="32">
        <f t="shared" si="134"/>
        <v>0</v>
      </c>
      <c r="J751" s="34">
        <f>D751+G751</f>
        <v>16157</v>
      </c>
    </row>
    <row r="752" spans="2:10" ht="15.75" x14ac:dyDescent="0.3">
      <c r="B752" s="87" t="s">
        <v>5</v>
      </c>
      <c r="C752" s="88"/>
      <c r="D752" s="89"/>
      <c r="E752" s="90"/>
      <c r="F752" s="89"/>
      <c r="G752" s="34"/>
      <c r="H752" s="31">
        <f t="shared" si="135"/>
        <v>0</v>
      </c>
      <c r="I752" s="32">
        <f t="shared" si="134"/>
        <v>0</v>
      </c>
      <c r="J752" s="34">
        <f>D752+G752</f>
        <v>0</v>
      </c>
    </row>
    <row r="753" spans="2:10" ht="15.75" x14ac:dyDescent="0.3">
      <c r="B753" s="87" t="s">
        <v>6</v>
      </c>
      <c r="C753" s="88"/>
      <c r="D753" s="89"/>
      <c r="E753" s="90"/>
      <c r="F753" s="89"/>
      <c r="G753" s="34"/>
      <c r="H753" s="31">
        <f t="shared" si="135"/>
        <v>0</v>
      </c>
      <c r="I753" s="32">
        <f t="shared" si="134"/>
        <v>0</v>
      </c>
      <c r="J753" s="34">
        <f t="shared" ref="J753:J759" si="136">D753+G753</f>
        <v>0</v>
      </c>
    </row>
    <row r="754" spans="2:10" ht="15.75" x14ac:dyDescent="0.3">
      <c r="B754" s="91" t="s">
        <v>7</v>
      </c>
      <c r="C754" s="93"/>
      <c r="D754" s="94"/>
      <c r="E754" s="96"/>
      <c r="F754" s="94"/>
      <c r="G754" s="34"/>
      <c r="H754" s="31">
        <f t="shared" si="135"/>
        <v>0</v>
      </c>
      <c r="I754" s="32">
        <f t="shared" si="134"/>
        <v>0</v>
      </c>
      <c r="J754" s="34">
        <f t="shared" si="136"/>
        <v>0</v>
      </c>
    </row>
    <row r="755" spans="2:10" ht="15.75" x14ac:dyDescent="0.3">
      <c r="B755" s="87" t="s">
        <v>8</v>
      </c>
      <c r="C755" s="93"/>
      <c r="D755" s="94"/>
      <c r="E755" s="96"/>
      <c r="F755" s="94"/>
      <c r="G755" s="92"/>
      <c r="H755" s="31">
        <f t="shared" si="135"/>
        <v>0</v>
      </c>
      <c r="I755" s="32">
        <f t="shared" si="134"/>
        <v>0</v>
      </c>
      <c r="J755" s="34">
        <f t="shared" si="136"/>
        <v>0</v>
      </c>
    </row>
    <row r="756" spans="2:10" ht="15.75" x14ac:dyDescent="0.3">
      <c r="B756" s="87" t="s">
        <v>9</v>
      </c>
      <c r="C756" s="93"/>
      <c r="D756" s="94"/>
      <c r="E756" s="96"/>
      <c r="F756" s="94"/>
      <c r="G756" s="34"/>
      <c r="H756" s="31">
        <f t="shared" si="135"/>
        <v>0</v>
      </c>
      <c r="I756" s="32">
        <f t="shared" si="134"/>
        <v>0</v>
      </c>
      <c r="J756" s="34">
        <f t="shared" si="136"/>
        <v>0</v>
      </c>
    </row>
    <row r="757" spans="2:10" ht="15.75" x14ac:dyDescent="0.3">
      <c r="B757" s="87" t="s">
        <v>10</v>
      </c>
      <c r="C757" s="93"/>
      <c r="D757" s="94"/>
      <c r="E757" s="96"/>
      <c r="F757" s="94"/>
      <c r="G757" s="34"/>
      <c r="H757" s="31">
        <f t="shared" si="135"/>
        <v>0</v>
      </c>
      <c r="I757" s="32">
        <f t="shared" si="134"/>
        <v>0</v>
      </c>
      <c r="J757" s="34">
        <f t="shared" si="136"/>
        <v>0</v>
      </c>
    </row>
    <row r="758" spans="2:10" ht="15.75" x14ac:dyDescent="0.3">
      <c r="B758" s="87" t="s">
        <v>11</v>
      </c>
      <c r="C758" s="93"/>
      <c r="D758" s="94"/>
      <c r="E758" s="96"/>
      <c r="F758" s="94"/>
      <c r="G758" s="92"/>
      <c r="H758" s="31">
        <f t="shared" si="135"/>
        <v>0</v>
      </c>
      <c r="I758" s="32">
        <f t="shared" si="134"/>
        <v>0</v>
      </c>
      <c r="J758" s="34">
        <f t="shared" si="136"/>
        <v>0</v>
      </c>
    </row>
    <row r="759" spans="2:10" ht="16.5" thickBot="1" x14ac:dyDescent="0.35">
      <c r="B759" s="95" t="s">
        <v>12</v>
      </c>
      <c r="C759" s="88"/>
      <c r="D759" s="89"/>
      <c r="E759" s="90"/>
      <c r="F759" s="89"/>
      <c r="G759" s="41"/>
      <c r="H759" s="38">
        <f t="shared" si="135"/>
        <v>0</v>
      </c>
      <c r="I759" s="39">
        <f t="shared" si="134"/>
        <v>0</v>
      </c>
      <c r="J759" s="41">
        <f t="shared" si="136"/>
        <v>0</v>
      </c>
    </row>
    <row r="760" spans="2:10" ht="15.75" thickBot="1" x14ac:dyDescent="0.3">
      <c r="B760" s="50" t="s">
        <v>13</v>
      </c>
      <c r="C760" s="15" t="s">
        <v>23</v>
      </c>
      <c r="D760" s="78">
        <f>SUM(D748:D759)</f>
        <v>16157</v>
      </c>
      <c r="E760" s="17" t="s">
        <v>23</v>
      </c>
      <c r="F760" s="78">
        <f>SUM(F748:F759)</f>
        <v>0</v>
      </c>
      <c r="G760" s="18">
        <f>SUM(G748:G759)</f>
        <v>0</v>
      </c>
      <c r="H760" s="15" t="s">
        <v>23</v>
      </c>
      <c r="I760" s="19">
        <f>SUM(I748:I759)</f>
        <v>0</v>
      </c>
      <c r="J760" s="18">
        <f>SUM(J748:J759)</f>
        <v>16157</v>
      </c>
    </row>
  </sheetData>
  <autoFilter ref="A3:J647"/>
  <mergeCells count="337">
    <mergeCell ref="C634:J634"/>
    <mergeCell ref="B636:B637"/>
    <mergeCell ref="C636:C637"/>
    <mergeCell ref="D636:D637"/>
    <mergeCell ref="E636:E637"/>
    <mergeCell ref="F636:F637"/>
    <mergeCell ref="G636:G637"/>
    <mergeCell ref="H636:J636"/>
    <mergeCell ref="C616:J616"/>
    <mergeCell ref="B618:B619"/>
    <mergeCell ref="C618:C619"/>
    <mergeCell ref="D618:D619"/>
    <mergeCell ref="E618:E619"/>
    <mergeCell ref="F618:F619"/>
    <mergeCell ref="G618:G619"/>
    <mergeCell ref="H618:J618"/>
    <mergeCell ref="B582:B583"/>
    <mergeCell ref="C582:C583"/>
    <mergeCell ref="D582:D583"/>
    <mergeCell ref="E582:E583"/>
    <mergeCell ref="F582:F583"/>
    <mergeCell ref="G582:G583"/>
    <mergeCell ref="H582:J582"/>
    <mergeCell ref="C598:J598"/>
    <mergeCell ref="B600:B601"/>
    <mergeCell ref="C600:C601"/>
    <mergeCell ref="D600:D601"/>
    <mergeCell ref="E600:E601"/>
    <mergeCell ref="F600:F601"/>
    <mergeCell ref="G600:G601"/>
    <mergeCell ref="H600:J600"/>
    <mergeCell ref="C580:J580"/>
    <mergeCell ref="B546:B547"/>
    <mergeCell ref="C546:C547"/>
    <mergeCell ref="D546:D547"/>
    <mergeCell ref="E546:E547"/>
    <mergeCell ref="F546:F547"/>
    <mergeCell ref="G546:G547"/>
    <mergeCell ref="H546:J546"/>
    <mergeCell ref="C562:J562"/>
    <mergeCell ref="B564:B565"/>
    <mergeCell ref="C564:C565"/>
    <mergeCell ref="D564:D565"/>
    <mergeCell ref="E564:E565"/>
    <mergeCell ref="F564:F565"/>
    <mergeCell ref="G564:G565"/>
    <mergeCell ref="H564:J564"/>
    <mergeCell ref="C526:J526"/>
    <mergeCell ref="B528:B529"/>
    <mergeCell ref="C528:C529"/>
    <mergeCell ref="D528:D529"/>
    <mergeCell ref="E528:E529"/>
    <mergeCell ref="F528:F529"/>
    <mergeCell ref="G528:G529"/>
    <mergeCell ref="H528:J528"/>
    <mergeCell ref="C544:J544"/>
    <mergeCell ref="B492:B493"/>
    <mergeCell ref="C492:C493"/>
    <mergeCell ref="D492:D493"/>
    <mergeCell ref="E492:E493"/>
    <mergeCell ref="F492:F493"/>
    <mergeCell ref="G492:G493"/>
    <mergeCell ref="H492:J492"/>
    <mergeCell ref="C508:J508"/>
    <mergeCell ref="B510:B511"/>
    <mergeCell ref="C510:C511"/>
    <mergeCell ref="D510:D511"/>
    <mergeCell ref="E510:E511"/>
    <mergeCell ref="F510:F511"/>
    <mergeCell ref="G510:G511"/>
    <mergeCell ref="H510:J510"/>
    <mergeCell ref="C472:J472"/>
    <mergeCell ref="B474:B475"/>
    <mergeCell ref="C474:C475"/>
    <mergeCell ref="D474:D475"/>
    <mergeCell ref="E474:E475"/>
    <mergeCell ref="F474:F475"/>
    <mergeCell ref="G474:G475"/>
    <mergeCell ref="H474:J474"/>
    <mergeCell ref="C490:J490"/>
    <mergeCell ref="B438:B439"/>
    <mergeCell ref="C438:C439"/>
    <mergeCell ref="D438:D439"/>
    <mergeCell ref="E438:E439"/>
    <mergeCell ref="F438:F439"/>
    <mergeCell ref="G438:G439"/>
    <mergeCell ref="H438:J438"/>
    <mergeCell ref="C454:J454"/>
    <mergeCell ref="B456:B457"/>
    <mergeCell ref="C456:C457"/>
    <mergeCell ref="D456:D457"/>
    <mergeCell ref="E456:E457"/>
    <mergeCell ref="F456:F457"/>
    <mergeCell ref="G456:G457"/>
    <mergeCell ref="H456:J456"/>
    <mergeCell ref="C418:J418"/>
    <mergeCell ref="B420:B421"/>
    <mergeCell ref="C420:C421"/>
    <mergeCell ref="D420:D421"/>
    <mergeCell ref="E420:E421"/>
    <mergeCell ref="F420:F421"/>
    <mergeCell ref="G420:G421"/>
    <mergeCell ref="H420:J420"/>
    <mergeCell ref="C436:J436"/>
    <mergeCell ref="C400:J400"/>
    <mergeCell ref="B402:B403"/>
    <mergeCell ref="C402:C403"/>
    <mergeCell ref="D402:D403"/>
    <mergeCell ref="E402:E403"/>
    <mergeCell ref="F402:F403"/>
    <mergeCell ref="G402:G403"/>
    <mergeCell ref="H402:J402"/>
    <mergeCell ref="B312:B313"/>
    <mergeCell ref="C312:C313"/>
    <mergeCell ref="D312:D313"/>
    <mergeCell ref="E312:E313"/>
    <mergeCell ref="F312:F313"/>
    <mergeCell ref="G312:G313"/>
    <mergeCell ref="H312:J312"/>
    <mergeCell ref="C328:J328"/>
    <mergeCell ref="B330:B331"/>
    <mergeCell ref="C330:C331"/>
    <mergeCell ref="D330:D331"/>
    <mergeCell ref="E330:E331"/>
    <mergeCell ref="F330:F331"/>
    <mergeCell ref="G330:G331"/>
    <mergeCell ref="H330:J330"/>
    <mergeCell ref="C346:J346"/>
    <mergeCell ref="C292:J292"/>
    <mergeCell ref="B294:B295"/>
    <mergeCell ref="C294:C295"/>
    <mergeCell ref="D294:D295"/>
    <mergeCell ref="E294:E295"/>
    <mergeCell ref="F294:F295"/>
    <mergeCell ref="G294:G295"/>
    <mergeCell ref="H294:J294"/>
    <mergeCell ref="C310:J310"/>
    <mergeCell ref="B240:B241"/>
    <mergeCell ref="C240:C241"/>
    <mergeCell ref="D240:D241"/>
    <mergeCell ref="E240:E241"/>
    <mergeCell ref="F240:F241"/>
    <mergeCell ref="G240:G241"/>
    <mergeCell ref="H240:J240"/>
    <mergeCell ref="C238:J238"/>
    <mergeCell ref="C220:J220"/>
    <mergeCell ref="B222:B223"/>
    <mergeCell ref="C222:C223"/>
    <mergeCell ref="D222:D223"/>
    <mergeCell ref="E222:E223"/>
    <mergeCell ref="F222:F223"/>
    <mergeCell ref="G222:G223"/>
    <mergeCell ref="H222:J222"/>
    <mergeCell ref="C202:J202"/>
    <mergeCell ref="B204:B205"/>
    <mergeCell ref="C204:C205"/>
    <mergeCell ref="D204:D205"/>
    <mergeCell ref="E204:E205"/>
    <mergeCell ref="F204:F205"/>
    <mergeCell ref="G204:G205"/>
    <mergeCell ref="H204:J204"/>
    <mergeCell ref="C184:J184"/>
    <mergeCell ref="B186:B187"/>
    <mergeCell ref="C186:C187"/>
    <mergeCell ref="D186:D187"/>
    <mergeCell ref="E186:E187"/>
    <mergeCell ref="F186:F187"/>
    <mergeCell ref="G186:G187"/>
    <mergeCell ref="H186:J186"/>
    <mergeCell ref="H168:J168"/>
    <mergeCell ref="C148:J148"/>
    <mergeCell ref="B150:B151"/>
    <mergeCell ref="C150:C151"/>
    <mergeCell ref="D150:D151"/>
    <mergeCell ref="E150:E151"/>
    <mergeCell ref="F150:F151"/>
    <mergeCell ref="G150:G151"/>
    <mergeCell ref="H150:J150"/>
    <mergeCell ref="C166:J166"/>
    <mergeCell ref="B168:B169"/>
    <mergeCell ref="C168:C169"/>
    <mergeCell ref="D168:D169"/>
    <mergeCell ref="E168:E169"/>
    <mergeCell ref="F168:F169"/>
    <mergeCell ref="G168:G169"/>
    <mergeCell ref="H132:J132"/>
    <mergeCell ref="C112:J112"/>
    <mergeCell ref="B114:B115"/>
    <mergeCell ref="C114:C115"/>
    <mergeCell ref="D114:D115"/>
    <mergeCell ref="E114:E115"/>
    <mergeCell ref="F114:F115"/>
    <mergeCell ref="G114:G115"/>
    <mergeCell ref="H114:J114"/>
    <mergeCell ref="B2:J2"/>
    <mergeCell ref="B42:B43"/>
    <mergeCell ref="C42:C43"/>
    <mergeCell ref="D42:D43"/>
    <mergeCell ref="E42:E43"/>
    <mergeCell ref="F42:F43"/>
    <mergeCell ref="G42:G43"/>
    <mergeCell ref="H42:J42"/>
    <mergeCell ref="C94:J94"/>
    <mergeCell ref="C76:J76"/>
    <mergeCell ref="B78:B79"/>
    <mergeCell ref="C78:C79"/>
    <mergeCell ref="D78:D79"/>
    <mergeCell ref="E78:E79"/>
    <mergeCell ref="F78:F79"/>
    <mergeCell ref="G78:G79"/>
    <mergeCell ref="H78:J78"/>
    <mergeCell ref="C22:J22"/>
    <mergeCell ref="B24:B25"/>
    <mergeCell ref="C24:C25"/>
    <mergeCell ref="D24:D25"/>
    <mergeCell ref="E24:E25"/>
    <mergeCell ref="F24:F25"/>
    <mergeCell ref="C58:J58"/>
    <mergeCell ref="B60:B61"/>
    <mergeCell ref="C60:C61"/>
    <mergeCell ref="D60:D61"/>
    <mergeCell ref="E60:E61"/>
    <mergeCell ref="F60:F61"/>
    <mergeCell ref="G60:G61"/>
    <mergeCell ref="H60:J60"/>
    <mergeCell ref="C40:J40"/>
    <mergeCell ref="C4:J4"/>
    <mergeCell ref="B6:B7"/>
    <mergeCell ref="C6:C7"/>
    <mergeCell ref="D6:D7"/>
    <mergeCell ref="E6:E7"/>
    <mergeCell ref="F6:F7"/>
    <mergeCell ref="G6:G7"/>
    <mergeCell ref="H6:J6"/>
    <mergeCell ref="C274:J274"/>
    <mergeCell ref="B276:B277"/>
    <mergeCell ref="C276:C277"/>
    <mergeCell ref="D276:D277"/>
    <mergeCell ref="E276:E277"/>
    <mergeCell ref="F276:F277"/>
    <mergeCell ref="G276:G277"/>
    <mergeCell ref="H276:J276"/>
    <mergeCell ref="C256:J256"/>
    <mergeCell ref="B258:B259"/>
    <mergeCell ref="C258:C259"/>
    <mergeCell ref="D258:D259"/>
    <mergeCell ref="E258:E259"/>
    <mergeCell ref="F258:F259"/>
    <mergeCell ref="G258:G259"/>
    <mergeCell ref="H258:J258"/>
    <mergeCell ref="C364:J364"/>
    <mergeCell ref="B348:B349"/>
    <mergeCell ref="C348:C349"/>
    <mergeCell ref="D348:D349"/>
    <mergeCell ref="E348:E349"/>
    <mergeCell ref="F348:F349"/>
    <mergeCell ref="G348:G349"/>
    <mergeCell ref="H348:J348"/>
    <mergeCell ref="G24:G25"/>
    <mergeCell ref="H24:J24"/>
    <mergeCell ref="B96:B97"/>
    <mergeCell ref="C96:C97"/>
    <mergeCell ref="D96:D97"/>
    <mergeCell ref="E96:E97"/>
    <mergeCell ref="F96:F97"/>
    <mergeCell ref="G96:G97"/>
    <mergeCell ref="H96:J96"/>
    <mergeCell ref="C130:J130"/>
    <mergeCell ref="B132:B133"/>
    <mergeCell ref="C132:C133"/>
    <mergeCell ref="D132:D133"/>
    <mergeCell ref="E132:E133"/>
    <mergeCell ref="F132:F133"/>
    <mergeCell ref="G132:G133"/>
    <mergeCell ref="B366:B367"/>
    <mergeCell ref="C366:C367"/>
    <mergeCell ref="D366:D367"/>
    <mergeCell ref="E366:E367"/>
    <mergeCell ref="F366:F367"/>
    <mergeCell ref="G366:G367"/>
    <mergeCell ref="H366:J366"/>
    <mergeCell ref="C382:J382"/>
    <mergeCell ref="B384:B385"/>
    <mergeCell ref="C384:C385"/>
    <mergeCell ref="D384:D385"/>
    <mergeCell ref="E384:E385"/>
    <mergeCell ref="F384:F385"/>
    <mergeCell ref="G384:G385"/>
    <mergeCell ref="H384:J384"/>
    <mergeCell ref="C652:J652"/>
    <mergeCell ref="B654:B655"/>
    <mergeCell ref="C654:C655"/>
    <mergeCell ref="D654:D655"/>
    <mergeCell ref="E654:E655"/>
    <mergeCell ref="F654:F655"/>
    <mergeCell ref="G654:G655"/>
    <mergeCell ref="H654:J654"/>
    <mergeCell ref="C670:J670"/>
    <mergeCell ref="B672:B673"/>
    <mergeCell ref="C672:C673"/>
    <mergeCell ref="D672:D673"/>
    <mergeCell ref="E672:E673"/>
    <mergeCell ref="F672:F673"/>
    <mergeCell ref="G672:G673"/>
    <mergeCell ref="H672:J672"/>
    <mergeCell ref="C688:J688"/>
    <mergeCell ref="B690:B691"/>
    <mergeCell ref="C690:C691"/>
    <mergeCell ref="D690:D691"/>
    <mergeCell ref="E690:E691"/>
    <mergeCell ref="F690:F691"/>
    <mergeCell ref="G690:G691"/>
    <mergeCell ref="H690:J690"/>
    <mergeCell ref="C724:J724"/>
    <mergeCell ref="C706:J706"/>
    <mergeCell ref="B708:B709"/>
    <mergeCell ref="C708:C709"/>
    <mergeCell ref="D708:D709"/>
    <mergeCell ref="E708:E709"/>
    <mergeCell ref="F708:F709"/>
    <mergeCell ref="G708:G709"/>
    <mergeCell ref="H708:J708"/>
    <mergeCell ref="C744:J744"/>
    <mergeCell ref="B746:B747"/>
    <mergeCell ref="C746:C747"/>
    <mergeCell ref="D746:D747"/>
    <mergeCell ref="E746:E747"/>
    <mergeCell ref="F746:F747"/>
    <mergeCell ref="G746:G747"/>
    <mergeCell ref="H746:J746"/>
    <mergeCell ref="B726:B727"/>
    <mergeCell ref="C726:C727"/>
    <mergeCell ref="D726:D727"/>
    <mergeCell ref="E726:E727"/>
    <mergeCell ref="F726:F727"/>
    <mergeCell ref="G726:G727"/>
    <mergeCell ref="H726:J726"/>
  </mergeCells>
  <pageMargins left="0" right="0" top="0" bottom="0" header="0" footer="0"/>
  <pageSetup paperSize="9" scale="42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1 სახელმწიფო ბიუჯეტი</vt:lpstr>
      <vt:lpstr>2 გლობალური ფონდი </vt:lpstr>
      <vt:lpstr>3 საგრანტო პროექტები </vt:lpstr>
      <vt:lpstr>'1 სახელმწიფო ბიუჯეტი'!Print_Area</vt:lpstr>
      <vt:lpstr>'2 გლობალური ფონდი '!Print_Area</vt:lpstr>
      <vt:lpstr>'3 საგრანტო პროექტები '!Print_Area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batgur</dc:creator>
  <cp:lastModifiedBy>Irakli Khugashvili</cp:lastModifiedBy>
  <cp:lastPrinted>2017-02-01T12:10:34Z</cp:lastPrinted>
  <dcterms:created xsi:type="dcterms:W3CDTF">2009-05-14T14:44:41Z</dcterms:created>
  <dcterms:modified xsi:type="dcterms:W3CDTF">2020-04-15T10:17:19Z</dcterms:modified>
</cp:coreProperties>
</file>